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30" windowWidth="18195" windowHeight="11010"/>
  </bookViews>
  <sheets>
    <sheet name="INSS" sheetId="1" r:id="rId1"/>
  </sheets>
  <definedNames>
    <definedName name="_xlnm.Print_Area" localSheetId="0">INSS!$A$1:$G$29</definedName>
  </definedNames>
  <calcPr calcId="125725" iterateDelta="1E-4"/>
</workbook>
</file>

<file path=xl/calcChain.xml><?xml version="1.0" encoding="utf-8"?>
<calcChain xmlns="http://schemas.openxmlformats.org/spreadsheetml/2006/main">
  <c r="B11" i="1"/>
  <c r="B12"/>
  <c r="B13"/>
  <c r="B10"/>
  <c r="D10" s="1"/>
  <c r="D11" l="1"/>
  <c r="F11" s="1"/>
  <c r="G11" s="1"/>
  <c r="F10"/>
  <c r="G10" s="1"/>
  <c r="E10"/>
  <c r="E11" l="1"/>
  <c r="D12" s="1"/>
  <c r="F12" s="1"/>
  <c r="G12" s="1"/>
  <c r="E12" l="1"/>
  <c r="D13" s="1"/>
  <c r="E13" s="1"/>
  <c r="F13" l="1"/>
  <c r="G13" s="1"/>
  <c r="G16" s="1"/>
  <c r="G15" s="1"/>
</calcChain>
</file>

<file path=xl/sharedStrings.xml><?xml version="1.0" encoding="utf-8"?>
<sst xmlns="http://schemas.openxmlformats.org/spreadsheetml/2006/main" count="21" uniqueCount="19">
  <si>
    <t>FAIXA</t>
  </si>
  <si>
    <t>ALÍQUOTA</t>
  </si>
  <si>
    <t>VALOR DA FAIXA</t>
  </si>
  <si>
    <t>BASE</t>
  </si>
  <si>
    <t>VL INSS</t>
  </si>
  <si>
    <t>REMUNERAÇÃO:</t>
  </si>
  <si>
    <t>VALOR TOTAL DO INSS:</t>
  </si>
  <si>
    <t>ALÍQUOTA EFETIVA:</t>
  </si>
  <si>
    <t>RESTA</t>
  </si>
  <si>
    <t>TETO:</t>
  </si>
  <si>
    <t>Tabela INSS</t>
  </si>
  <si>
    <t>CONTRIBUIÇÃO PREVIDENCIÁRIA</t>
  </si>
  <si>
    <t>CALCULADORA</t>
  </si>
  <si>
    <r>
      <t xml:space="preserve">Acesse o site: </t>
    </r>
    <r>
      <rPr>
        <b/>
        <sz val="11"/>
        <color rgb="FF0000FF"/>
        <rFont val="Cambria"/>
        <family val="1"/>
        <scheme val="major"/>
      </rPr>
      <t>www.olhartrabalhista.com.br</t>
    </r>
  </si>
  <si>
    <r>
      <t xml:space="preserve">Telegram: </t>
    </r>
    <r>
      <rPr>
        <sz val="11"/>
        <color rgb="FF0000FF"/>
        <rFont val="Cambria"/>
        <family val="1"/>
        <scheme val="major"/>
      </rPr>
      <t xml:space="preserve">https://t.me/olhartrabalhista </t>
    </r>
  </si>
  <si>
    <t xml:space="preserve">Base Legal: </t>
  </si>
  <si>
    <t>SALÁRIO DE CONTRIBUIÇÃO</t>
  </si>
  <si>
    <t>Portaria SEPRT/ME Nº 477, de 12 de janeiro de 2021.</t>
  </si>
  <si>
    <t>Vigência: 01/01/2021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</si>
</sst>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11"/>
      <color rgb="FF0000FF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rgb="FFFF0066"/>
      <name val="Cambria"/>
      <family val="1"/>
      <scheme val="major"/>
    </font>
    <font>
      <sz val="11"/>
      <color rgb="FF0000FF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4" fontId="2" fillId="0" borderId="0" xfId="0" applyNumberFormat="1" applyFont="1" applyAlignment="1" applyProtection="1">
      <alignment vertical="center"/>
      <protection hidden="1"/>
    </xf>
    <xf numFmtId="44" fontId="2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4" fontId="2" fillId="0" borderId="1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44" fontId="8" fillId="0" borderId="1" xfId="0" applyNumberFormat="1" applyFont="1" applyFill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44" fontId="6" fillId="0" borderId="1" xfId="0" applyNumberFormat="1" applyFont="1" applyFill="1" applyBorder="1" applyAlignment="1" applyProtection="1">
      <alignment vertical="center"/>
      <protection hidden="1"/>
    </xf>
    <xf numFmtId="44" fontId="2" fillId="0" borderId="1" xfId="0" applyNumberFormat="1" applyFont="1" applyFill="1" applyBorder="1" applyAlignment="1" applyProtection="1">
      <alignment vertical="center"/>
      <protection hidden="1"/>
    </xf>
    <xf numFmtId="9" fontId="8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164" fontId="8" fillId="0" borderId="4" xfId="1" applyNumberFormat="1" applyFont="1" applyFill="1" applyBorder="1" applyAlignment="1" applyProtection="1">
      <alignment horizontal="center" vertical="center"/>
      <protection hidden="1"/>
    </xf>
    <xf numFmtId="9" fontId="8" fillId="0" borderId="4" xfId="1" applyNumberFormat="1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44" fontId="2" fillId="0" borderId="6" xfId="0" applyNumberFormat="1" applyFont="1" applyBorder="1" applyAlignment="1" applyProtection="1">
      <alignment vertical="center"/>
      <protection hidden="1"/>
    </xf>
    <xf numFmtId="44" fontId="2" fillId="0" borderId="6" xfId="0" applyNumberFormat="1" applyFont="1" applyFill="1" applyBorder="1" applyAlignment="1" applyProtection="1">
      <alignment vertical="center"/>
      <protection hidden="1"/>
    </xf>
    <xf numFmtId="9" fontId="8" fillId="0" borderId="7" xfId="1" applyNumberFormat="1" applyFont="1" applyFill="1" applyBorder="1" applyAlignment="1" applyProtection="1">
      <alignment horizontal="center" vertical="center"/>
      <protection hidden="1"/>
    </xf>
    <xf numFmtId="44" fontId="2" fillId="0" borderId="4" xfId="0" applyNumberFormat="1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right" vertical="center" wrapText="1"/>
      <protection hidden="1"/>
    </xf>
    <xf numFmtId="44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0" fontId="3" fillId="0" borderId="4" xfId="1" applyNumberFormat="1" applyFont="1" applyFill="1" applyBorder="1" applyAlignment="1" applyProtection="1">
      <alignment horizontal="right" vertical="center"/>
      <protection hidden="1"/>
    </xf>
    <xf numFmtId="0" fontId="4" fillId="0" borderId="6" xfId="0" applyFont="1" applyFill="1" applyBorder="1" applyAlignment="1" applyProtection="1">
      <alignment horizontal="right" vertical="center" wrapText="1"/>
      <protection hidden="1"/>
    </xf>
    <xf numFmtId="44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44" fontId="4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44" fontId="6" fillId="0" borderId="0" xfId="0" applyNumberFormat="1" applyFont="1" applyAlignment="1" applyProtection="1">
      <alignment vertical="center"/>
      <protection hidden="1"/>
    </xf>
    <xf numFmtId="44" fontId="6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4" fontId="8" fillId="0" borderId="14" xfId="0" applyNumberFormat="1" applyFont="1" applyFill="1" applyBorder="1" applyAlignment="1" applyProtection="1">
      <alignment vertical="center"/>
      <protection hidden="1"/>
    </xf>
    <xf numFmtId="44" fontId="8" fillId="0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right" vertical="center" wrapText="1"/>
      <protection hidden="1"/>
    </xf>
    <xf numFmtId="0" fontId="7" fillId="0" borderId="6" xfId="0" applyFont="1" applyFill="1" applyBorder="1" applyAlignment="1" applyProtection="1">
      <alignment horizontal="right" vertical="center" wrapText="1"/>
      <protection hidden="1"/>
    </xf>
    <xf numFmtId="0" fontId="7" fillId="0" borderId="3" xfId="0" applyFont="1" applyFill="1" applyBorder="1" applyAlignment="1" applyProtection="1">
      <alignment horizontal="right" vertical="center" wrapText="1"/>
      <protection hidden="1"/>
    </xf>
    <xf numFmtId="0" fontId="7" fillId="0" borderId="1" xfId="0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CC"/>
      <color rgb="FF0000FF"/>
      <color rgb="FFFF0066"/>
      <color rgb="FFFF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1</xdr:rowOff>
    </xdr:from>
    <xdr:to>
      <xdr:col>1</xdr:col>
      <xdr:colOff>436921</xdr:colOff>
      <xdr:row>5</xdr:row>
      <xdr:rowOff>107325</xdr:rowOff>
    </xdr:to>
    <xdr:pic>
      <xdr:nvPicPr>
        <xdr:cNvPr id="7" name="Imagem 6" descr="Logo OT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13" y="1"/>
          <a:ext cx="979082" cy="1012870"/>
        </a:xfrm>
        <a:prstGeom prst="rect">
          <a:avLst/>
        </a:prstGeom>
      </xdr:spPr>
    </xdr:pic>
    <xdr:clientData/>
  </xdr:twoCellAnchor>
  <xdr:twoCellAnchor>
    <xdr:from>
      <xdr:col>7</xdr:col>
      <xdr:colOff>46956</xdr:colOff>
      <xdr:row>7</xdr:row>
      <xdr:rowOff>53668</xdr:rowOff>
    </xdr:from>
    <xdr:to>
      <xdr:col>7</xdr:col>
      <xdr:colOff>563451</xdr:colOff>
      <xdr:row>7</xdr:row>
      <xdr:rowOff>228065</xdr:rowOff>
    </xdr:to>
    <xdr:sp macro="" textlink="">
      <xdr:nvSpPr>
        <xdr:cNvPr id="11" name="Seta para a esquerda 10"/>
        <xdr:cNvSpPr/>
      </xdr:nvSpPr>
      <xdr:spPr>
        <a:xfrm>
          <a:off x="5393030" y="1462295"/>
          <a:ext cx="516495" cy="174397"/>
        </a:xfrm>
        <a:prstGeom prst="leftArrow">
          <a:avLst>
            <a:gd name="adj1" fmla="val 54348"/>
            <a:gd name="adj2" fmla="val 71739"/>
          </a:avLst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800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5"/>
  <sheetViews>
    <sheetView showGridLines="0" tabSelected="1" zoomScale="172" zoomScaleNormal="172" zoomScaleSheetLayoutView="166" zoomScalePageLayoutView="115" workbookViewId="0">
      <selection activeCell="A7" sqref="A7:G7"/>
    </sheetView>
  </sheetViews>
  <sheetFormatPr defaultColWidth="16.28515625" defaultRowHeight="14.25"/>
  <cols>
    <col min="1" max="1" width="8.7109375" style="2" customWidth="1"/>
    <col min="2" max="3" width="21.7109375" style="1" customWidth="1"/>
    <col min="4" max="4" width="12.140625" style="3" hidden="1" customWidth="1"/>
    <col min="5" max="5" width="10.7109375" style="4" hidden="1" customWidth="1"/>
    <col min="6" max="6" width="3.7109375" style="4" hidden="1" customWidth="1"/>
    <col min="7" max="7" width="21.7109375" style="1" customWidth="1"/>
    <col min="8" max="16384" width="16.28515625" style="1"/>
  </cols>
  <sheetData>
    <row r="2" spans="1:8">
      <c r="A2" s="41" t="s">
        <v>11</v>
      </c>
      <c r="B2" s="41"/>
      <c r="C2" s="41"/>
      <c r="D2" s="41"/>
      <c r="E2" s="41"/>
      <c r="F2" s="41"/>
      <c r="G2" s="41"/>
    </row>
    <row r="3" spans="1:8">
      <c r="A3" s="41">
        <v>2021</v>
      </c>
      <c r="B3" s="41"/>
      <c r="C3" s="41"/>
      <c r="D3" s="41"/>
      <c r="E3" s="41"/>
      <c r="F3" s="41"/>
      <c r="G3" s="41"/>
    </row>
    <row r="4" spans="1:8">
      <c r="A4" s="7"/>
      <c r="B4" s="7"/>
      <c r="C4" s="7"/>
      <c r="D4" s="7"/>
      <c r="E4" s="7"/>
      <c r="F4" s="7"/>
      <c r="G4" s="7"/>
    </row>
    <row r="5" spans="1:8">
      <c r="A5" s="7"/>
      <c r="B5" s="7"/>
      <c r="C5" s="7"/>
      <c r="D5" s="7"/>
      <c r="E5" s="7"/>
      <c r="F5" s="7"/>
      <c r="G5" s="7"/>
    </row>
    <row r="6" spans="1:8" ht="15" thickBot="1"/>
    <row r="7" spans="1:8" ht="24.75" customHeight="1">
      <c r="A7" s="42" t="s">
        <v>12</v>
      </c>
      <c r="B7" s="43"/>
      <c r="C7" s="43"/>
      <c r="D7" s="43"/>
      <c r="E7" s="43"/>
      <c r="F7" s="43"/>
      <c r="G7" s="44"/>
    </row>
    <row r="8" spans="1:8">
      <c r="A8" s="48" t="s">
        <v>5</v>
      </c>
      <c r="B8" s="49"/>
      <c r="C8" s="49"/>
      <c r="D8" s="49"/>
      <c r="E8" s="49"/>
      <c r="F8" s="22"/>
      <c r="G8" s="23"/>
      <c r="H8" s="5"/>
    </row>
    <row r="9" spans="1:8" s="7" customFormat="1" hidden="1">
      <c r="A9" s="24" t="s">
        <v>0</v>
      </c>
      <c r="B9" s="25" t="s">
        <v>2</v>
      </c>
      <c r="C9" s="25" t="s">
        <v>1</v>
      </c>
      <c r="D9" s="26" t="s">
        <v>3</v>
      </c>
      <c r="E9" s="26" t="s">
        <v>8</v>
      </c>
      <c r="F9" s="27"/>
      <c r="G9" s="28" t="s">
        <v>4</v>
      </c>
    </row>
    <row r="10" spans="1:8" hidden="1">
      <c r="A10" s="14">
        <v>1</v>
      </c>
      <c r="B10" s="8">
        <f>C21</f>
        <v>1100</v>
      </c>
      <c r="C10" s="9">
        <v>7.4999999999999997E-2</v>
      </c>
      <c r="D10" s="8">
        <f>IF(B10&lt;=G8,B10,G8)</f>
        <v>0</v>
      </c>
      <c r="E10" s="8">
        <f>G8-D10</f>
        <v>0</v>
      </c>
      <c r="F10" s="10">
        <f>IF(D10=0,0,D10*C10)</f>
        <v>0</v>
      </c>
      <c r="G10" s="21">
        <f>F10</f>
        <v>0</v>
      </c>
    </row>
    <row r="11" spans="1:8" hidden="1">
      <c r="A11" s="14">
        <v>2</v>
      </c>
      <c r="B11" s="8">
        <f t="shared" ref="B11:B13" si="0">C22</f>
        <v>2203.48</v>
      </c>
      <c r="C11" s="12">
        <v>0.09</v>
      </c>
      <c r="D11" s="8">
        <f>IF(G8&gt;B11,B11-B10,G8-D10)</f>
        <v>0</v>
      </c>
      <c r="E11" s="8">
        <f>G8-D10-D11</f>
        <v>0</v>
      </c>
      <c r="F11" s="10">
        <f>IF(D11=0,0,D11*C11)</f>
        <v>0</v>
      </c>
      <c r="G11" s="21">
        <f>F11</f>
        <v>0</v>
      </c>
    </row>
    <row r="12" spans="1:8" hidden="1">
      <c r="A12" s="14">
        <v>3</v>
      </c>
      <c r="B12" s="8">
        <f t="shared" si="0"/>
        <v>3305.22</v>
      </c>
      <c r="C12" s="12">
        <v>0.12</v>
      </c>
      <c r="D12" s="8">
        <f>IF(G8&lt;B12,E11,B12-B11)</f>
        <v>0</v>
      </c>
      <c r="E12" s="8">
        <f>G8-D10-D11-D12</f>
        <v>0</v>
      </c>
      <c r="F12" s="10">
        <f>IF(D12=0,0,D12*C12)</f>
        <v>0</v>
      </c>
      <c r="G12" s="21">
        <f>F12</f>
        <v>0</v>
      </c>
    </row>
    <row r="13" spans="1:8" hidden="1">
      <c r="A13" s="14">
        <v>4</v>
      </c>
      <c r="B13" s="8">
        <f t="shared" si="0"/>
        <v>6433.57</v>
      </c>
      <c r="C13" s="12">
        <v>0.14000000000000001</v>
      </c>
      <c r="D13" s="8">
        <f>IF(G8&lt;=B13,E12,E12)</f>
        <v>0</v>
      </c>
      <c r="E13" s="8">
        <f>G8-D10-D11-D12-D13</f>
        <v>0</v>
      </c>
      <c r="F13" s="10">
        <f>IF(D13=0,0,D13*C13)</f>
        <v>0</v>
      </c>
      <c r="G13" s="21">
        <f>IF(SUM(F10:F13)&gt;G14,G14-F10-F11-F12,F13)</f>
        <v>0</v>
      </c>
    </row>
    <row r="14" spans="1:8">
      <c r="A14" s="48" t="s">
        <v>9</v>
      </c>
      <c r="B14" s="49"/>
      <c r="C14" s="49"/>
      <c r="D14" s="49"/>
      <c r="E14" s="49"/>
      <c r="F14" s="22"/>
      <c r="G14" s="21">
        <v>751.99</v>
      </c>
    </row>
    <row r="15" spans="1:8" ht="21" customHeight="1">
      <c r="A15" s="48" t="s">
        <v>7</v>
      </c>
      <c r="B15" s="49"/>
      <c r="C15" s="49"/>
      <c r="D15" s="49"/>
      <c r="E15" s="49"/>
      <c r="F15" s="22"/>
      <c r="G15" s="29">
        <f>IF(G8=0,0,(G16/G8))</f>
        <v>0</v>
      </c>
    </row>
    <row r="16" spans="1:8" ht="21" customHeight="1" thickBot="1">
      <c r="A16" s="46" t="s">
        <v>6</v>
      </c>
      <c r="B16" s="47"/>
      <c r="C16" s="47"/>
      <c r="D16" s="47"/>
      <c r="E16" s="47"/>
      <c r="F16" s="30"/>
      <c r="G16" s="31">
        <f>SUM(G10:G13)</f>
        <v>0</v>
      </c>
    </row>
    <row r="17" spans="1:8" ht="15" thickBot="1">
      <c r="G17" s="3"/>
    </row>
    <row r="18" spans="1:8" ht="14.25" customHeight="1">
      <c r="A18" s="42" t="s">
        <v>10</v>
      </c>
      <c r="B18" s="43"/>
      <c r="C18" s="43"/>
      <c r="D18" s="43"/>
      <c r="E18" s="43"/>
      <c r="F18" s="43"/>
      <c r="G18" s="44"/>
    </row>
    <row r="19" spans="1:8" ht="9.75" customHeight="1">
      <c r="A19" s="52" t="s">
        <v>18</v>
      </c>
      <c r="B19" s="53"/>
      <c r="C19" s="53"/>
      <c r="D19" s="53"/>
      <c r="E19" s="53"/>
      <c r="F19" s="53"/>
      <c r="G19" s="54"/>
    </row>
    <row r="20" spans="1:8" s="35" customFormat="1">
      <c r="A20" s="32" t="s">
        <v>0</v>
      </c>
      <c r="B20" s="45" t="s">
        <v>16</v>
      </c>
      <c r="C20" s="45"/>
      <c r="D20" s="34"/>
      <c r="E20" s="34"/>
      <c r="F20" s="34"/>
      <c r="G20" s="33" t="s">
        <v>1</v>
      </c>
    </row>
    <row r="21" spans="1:8">
      <c r="A21" s="14">
        <v>1</v>
      </c>
      <c r="B21" s="39">
        <v>0</v>
      </c>
      <c r="C21" s="39">
        <v>1100</v>
      </c>
      <c r="D21" s="6"/>
      <c r="E21" s="11"/>
      <c r="F21" s="11"/>
      <c r="G21" s="15">
        <v>7.4999999999999997E-2</v>
      </c>
    </row>
    <row r="22" spans="1:8">
      <c r="A22" s="14">
        <v>2</v>
      </c>
      <c r="B22" s="39">
        <v>1100.01</v>
      </c>
      <c r="C22" s="39">
        <v>2203.48</v>
      </c>
      <c r="D22" s="6"/>
      <c r="E22" s="11"/>
      <c r="F22" s="11"/>
      <c r="G22" s="16">
        <v>0.09</v>
      </c>
    </row>
    <row r="23" spans="1:8">
      <c r="A23" s="14">
        <v>3</v>
      </c>
      <c r="B23" s="39">
        <v>2203.4899999999998</v>
      </c>
      <c r="C23" s="39">
        <v>3305.22</v>
      </c>
      <c r="D23" s="6"/>
      <c r="E23" s="11"/>
      <c r="F23" s="11"/>
      <c r="G23" s="16">
        <v>0.12</v>
      </c>
    </row>
    <row r="24" spans="1:8" ht="15" thickBot="1">
      <c r="A24" s="17">
        <v>4</v>
      </c>
      <c r="B24" s="40">
        <v>3305.23</v>
      </c>
      <c r="C24" s="40">
        <v>6433.57</v>
      </c>
      <c r="D24" s="18"/>
      <c r="E24" s="19"/>
      <c r="F24" s="19"/>
      <c r="G24" s="20">
        <v>0.14000000000000001</v>
      </c>
      <c r="H24" s="3"/>
    </row>
    <row r="25" spans="1:8" s="5" customFormat="1" ht="10.5">
      <c r="A25" s="38" t="s">
        <v>15</v>
      </c>
      <c r="B25" s="5" t="s">
        <v>17</v>
      </c>
      <c r="D25" s="36"/>
      <c r="E25" s="37"/>
      <c r="F25" s="37"/>
      <c r="G25" s="36"/>
      <c r="H25" s="36"/>
    </row>
    <row r="26" spans="1:8" s="5" customFormat="1" ht="10.5">
      <c r="A26" s="38"/>
      <c r="D26" s="36"/>
      <c r="E26" s="37"/>
      <c r="F26" s="37"/>
    </row>
    <row r="27" spans="1:8">
      <c r="A27" s="13"/>
    </row>
    <row r="28" spans="1:8">
      <c r="A28" s="50" t="s">
        <v>13</v>
      </c>
      <c r="B28" s="50"/>
      <c r="C28" s="50"/>
      <c r="D28" s="50"/>
      <c r="E28" s="50"/>
      <c r="F28" s="50"/>
      <c r="G28" s="50"/>
    </row>
    <row r="29" spans="1:8">
      <c r="A29" s="51" t="s">
        <v>14</v>
      </c>
      <c r="B29" s="51"/>
      <c r="C29" s="51"/>
      <c r="D29" s="51"/>
      <c r="E29" s="51"/>
      <c r="F29" s="51"/>
      <c r="G29" s="51"/>
    </row>
    <row r="55" spans="7:7">
      <c r="G55" s="5"/>
    </row>
  </sheetData>
  <sheetProtection password="E357" sheet="1" objects="1" scenarios="1"/>
  <mergeCells count="12">
    <mergeCell ref="A28:G28"/>
    <mergeCell ref="A29:G29"/>
    <mergeCell ref="A18:G18"/>
    <mergeCell ref="A19:G19"/>
    <mergeCell ref="A2:G2"/>
    <mergeCell ref="A3:G3"/>
    <mergeCell ref="A7:G7"/>
    <mergeCell ref="B20:C20"/>
    <mergeCell ref="A16:E16"/>
    <mergeCell ref="A15:E15"/>
    <mergeCell ref="A8:E8"/>
    <mergeCell ref="A14:E14"/>
  </mergeCells>
  <pageMargins left="0.98425196850393704" right="0.98425196850393704" top="0.78740157480314965" bottom="0.78740157480314965" header="0.31496062992125984" footer="0.31496062992125984"/>
  <pageSetup paperSize="9" orientation="portrait" r:id="rId1"/>
  <headerFooter>
    <oddFooter>&amp;C&amp;8Página &amp;P de &amp;N&amp;R&amp;8Vigência: 01/03/2020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INSS</vt:lpstr>
      <vt:lpstr>INSS!Area_de_impressao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Peneluca</dc:creator>
  <cp:lastModifiedBy>CELOANA</cp:lastModifiedBy>
  <cp:lastPrinted>2021-01-18T21:51:07Z</cp:lastPrinted>
  <dcterms:created xsi:type="dcterms:W3CDTF">2019-12-03T16:48:17Z</dcterms:created>
  <dcterms:modified xsi:type="dcterms:W3CDTF">2021-01-18T21:52:28Z</dcterms:modified>
</cp:coreProperties>
</file>