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760"/>
  </bookViews>
  <sheets>
    <sheet name="DCTFWeb" sheetId="2" r:id="rId1"/>
    <sheet name="FPAS" sheetId="1" r:id="rId2"/>
  </sheets>
  <definedNames>
    <definedName name="_xlnm._FilterDatabase" localSheetId="1" hidden="1">FPAS!$A$1:$Q$37</definedName>
    <definedName name="_xlnm.Print_Area" localSheetId="0">DCTFWeb!$A$1:$F$42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/>
  <c r="F16" s="1"/>
  <c r="E21"/>
  <c r="E35"/>
  <c r="E15"/>
  <c r="E17" s="1"/>
  <c r="D15"/>
  <c r="F15" l="1"/>
  <c r="F17" s="1"/>
  <c r="D17"/>
  <c r="C22"/>
  <c r="D22" l="1"/>
  <c r="C34"/>
  <c r="D34" s="1"/>
  <c r="F34" s="1"/>
  <c r="C33"/>
  <c r="D33" s="1"/>
  <c r="F33" s="1"/>
  <c r="C32"/>
  <c r="D32" s="1"/>
  <c r="F32" s="1"/>
  <c r="C31"/>
  <c r="D31" s="1"/>
  <c r="F31" s="1"/>
  <c r="C30"/>
  <c r="D30" s="1"/>
  <c r="F30" s="1"/>
  <c r="C29"/>
  <c r="D29" s="1"/>
  <c r="F29" s="1"/>
  <c r="C28"/>
  <c r="D28" s="1"/>
  <c r="F28" s="1"/>
  <c r="C27"/>
  <c r="D27" s="1"/>
  <c r="F27" s="1"/>
  <c r="C26"/>
  <c r="D26" s="1"/>
  <c r="C25"/>
  <c r="D25" s="1"/>
  <c r="C24"/>
  <c r="D24" s="1"/>
  <c r="C23"/>
  <c r="D23" s="1"/>
  <c r="C20"/>
  <c r="D20" s="1"/>
  <c r="C19"/>
  <c r="C18"/>
  <c r="D18" s="1"/>
  <c r="D35" l="1"/>
  <c r="C35"/>
  <c r="F26"/>
  <c r="F25"/>
  <c r="F24"/>
  <c r="F23"/>
  <c r="F20"/>
  <c r="F18"/>
  <c r="D19"/>
  <c r="D21" s="1"/>
  <c r="F21" l="1"/>
  <c r="F22"/>
  <c r="F35" s="1"/>
  <c r="F19"/>
  <c r="D39" l="1"/>
  <c r="F39" s="1"/>
</calcChain>
</file>

<file path=xl/comments1.xml><?xml version="1.0" encoding="utf-8"?>
<comments xmlns="http://schemas.openxmlformats.org/spreadsheetml/2006/main">
  <authors>
    <author>Ana Peneluca</author>
    <author>Braga &amp; Peneluca</author>
  </authors>
  <commentList>
    <comment ref="E10" authorId="0">
      <text>
        <r>
          <rPr>
            <b/>
            <sz val="9"/>
            <color indexed="81"/>
            <rFont val="Segoe UI"/>
            <family val="2"/>
          </rPr>
          <t xml:space="preserve">Olhar Trabalhista:
</t>
        </r>
        <r>
          <rPr>
            <sz val="9"/>
            <color indexed="81"/>
            <rFont val="Segoe UI"/>
            <family val="2"/>
          </rPr>
          <t xml:space="preserve"> 
&gt;Sal. Família
&gt;Sal. Maternidade
</t>
        </r>
      </text>
    </comment>
    <comment ref="E12" authorId="1">
      <text>
        <r>
          <rPr>
            <b/>
            <sz val="9"/>
            <color indexed="81"/>
            <rFont val="Tahoma"/>
            <family val="2"/>
          </rPr>
          <t xml:space="preserve">Olhar Trabalhista:
</t>
        </r>
        <r>
          <rPr>
            <sz val="9"/>
            <color indexed="81"/>
            <rFont val="Tahoma"/>
            <family val="2"/>
          </rPr>
          <t>Informe o código conforme planilha do FPAS.</t>
        </r>
      </text>
    </comment>
  </commentList>
</comments>
</file>

<file path=xl/sharedStrings.xml><?xml version="1.0" encoding="utf-8"?>
<sst xmlns="http://schemas.openxmlformats.org/spreadsheetml/2006/main" count="125" uniqueCount="65">
  <si>
    <t>CÓDIGO DO FPAS</t>
  </si>
  <si>
    <t>Prev. Social</t>
  </si>
  <si>
    <t>GILRAT</t>
  </si>
  <si>
    <t>Salário- Educação</t>
  </si>
  <si>
    <t>INCRA</t>
  </si>
  <si>
    <t>SENAI</t>
  </si>
  <si>
    <t>SESI</t>
  </si>
  <si>
    <t>SENAC</t>
  </si>
  <si>
    <t>SESC</t>
  </si>
  <si>
    <t>SEBRAE</t>
  </si>
  <si>
    <t>DPC</t>
  </si>
  <si>
    <t>Fundo Aeroviário</t>
  </si>
  <si>
    <t>SENAR</t>
  </si>
  <si>
    <t>SEST</t>
  </si>
  <si>
    <t>SENAT</t>
  </si>
  <si>
    <t>SESCOOP</t>
  </si>
  <si>
    <t xml:space="preserve">Total </t>
  </si>
  <si>
    <t>Variável</t>
  </si>
  <si>
    <t>507 Cooperativa</t>
  </si>
  <si>
    <t>515 Cooperativa</t>
  </si>
  <si>
    <t>566 Cooperativa</t>
  </si>
  <si>
    <t>574 Cooperativa</t>
  </si>
  <si>
    <t>612 Cooperativa</t>
  </si>
  <si>
    <t>680 Operador portuário sujeito à CPRB</t>
  </si>
  <si>
    <t>736 Cooperativa(1)</t>
  </si>
  <si>
    <t>744 Seg. Especial(2)</t>
  </si>
  <si>
    <t>744 Pessoa Física(2)</t>
  </si>
  <si>
    <t>744 Pes. Jurídica(3)</t>
  </si>
  <si>
    <t>744 Agroindústria</t>
  </si>
  <si>
    <t>787Cooperativa(1)</t>
  </si>
  <si>
    <t>795 Cooperativa</t>
  </si>
  <si>
    <t>TIPO</t>
  </si>
  <si>
    <t>DESCRIÇÃO</t>
  </si>
  <si>
    <t>%</t>
  </si>
  <si>
    <t>DÉBITO APURADO</t>
  </si>
  <si>
    <t>DEDUÇÕES</t>
  </si>
  <si>
    <t>INSS A PAGAR</t>
  </si>
  <si>
    <t>CP SEGURADOS</t>
  </si>
  <si>
    <t>EMPREGADOS/AVULSOS</t>
  </si>
  <si>
    <t>-</t>
  </si>
  <si>
    <t>CONTRIB. INDIVIDUAIS</t>
  </si>
  <si>
    <t>TOTAL SEGURADOS</t>
  </si>
  <si>
    <t>CP PATRONAL</t>
  </si>
  <si>
    <t>GILRAT AJUSTADO</t>
  </si>
  <si>
    <t>TOTAL PATRONAL</t>
  </si>
  <si>
    <t>CP TERCEIROS</t>
  </si>
  <si>
    <t>TOTAL OUTRAS ENTIDADES</t>
  </si>
  <si>
    <t>RESUMO</t>
  </si>
  <si>
    <t>CRÉDITO VINCULADO</t>
  </si>
  <si>
    <t>SALDO A PAGAR</t>
  </si>
  <si>
    <t>Salário-Educação</t>
  </si>
  <si>
    <t>GILRAT Ajustado:</t>
  </si>
  <si>
    <t>Informe o FPAS:</t>
  </si>
  <si>
    <r>
      <t xml:space="preserve">Acesse o site: </t>
    </r>
    <r>
      <rPr>
        <b/>
        <sz val="11"/>
        <color rgb="FF0000FF"/>
        <rFont val="Calibri Light"/>
        <family val="1"/>
        <scheme val="major"/>
      </rPr>
      <t>www.olhartrabalhista.com.br</t>
    </r>
  </si>
  <si>
    <r>
      <t xml:space="preserve">Telegram: </t>
    </r>
    <r>
      <rPr>
        <sz val="11"/>
        <color rgb="FF0000FF"/>
        <rFont val="Calibri Light"/>
        <family val="1"/>
        <scheme val="major"/>
      </rPr>
      <t xml:space="preserve">https://t.me/olhartrabalhista </t>
    </r>
  </si>
  <si>
    <t>INFORME OS DADOS A SEGUIR</t>
  </si>
  <si>
    <t>Total do INSS retido dos empregados:</t>
  </si>
  <si>
    <t>Total do INSS retido dos contribuintes individuais:</t>
  </si>
  <si>
    <t>Valor das deduções:</t>
  </si>
  <si>
    <t>Remuneração total dos empregados (base p/INSS):</t>
  </si>
  <si>
    <t>Remuneração total dos contribuintes individuais (base p/INSS):</t>
  </si>
  <si>
    <t>Origem: eSocial</t>
  </si>
  <si>
    <t xml:space="preserve">Fonte: </t>
  </si>
  <si>
    <t>INSTRUÇÃO NORMATIVA RFB Nº 1867, DE 25 DE JANEIRO DE 2019</t>
  </si>
  <si>
    <t>Apuração da DCTFWeb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</si>
</sst>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theme="1"/>
      <name val="Calibri Light"/>
      <family val="2"/>
      <scheme val="major"/>
    </font>
    <font>
      <sz val="11"/>
      <color theme="1"/>
      <name val="Calibri Light"/>
      <family val="1"/>
      <scheme val="major"/>
    </font>
    <font>
      <sz val="9"/>
      <color theme="1"/>
      <name val="Calibri Light"/>
      <family val="2"/>
      <scheme val="major"/>
    </font>
    <font>
      <b/>
      <sz val="9"/>
      <color indexed="81"/>
      <name val="Segoe UI"/>
      <family val="2"/>
    </font>
    <font>
      <b/>
      <sz val="9"/>
      <color rgb="FF000099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sz val="11"/>
      <color rgb="FF0000FF"/>
      <name val="Calibri Light"/>
      <family val="1"/>
      <scheme val="major"/>
    </font>
    <font>
      <sz val="11"/>
      <color rgb="FF0000FF"/>
      <name val="Calibri Light"/>
      <family val="1"/>
      <scheme val="maj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 Light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right" vertical="center" indent="1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right" vertical="center" indent="1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0" fontId="3" fillId="5" borderId="14" xfId="0" applyFont="1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44" fontId="5" fillId="0" borderId="1" xfId="0" applyNumberFormat="1" applyFont="1" applyBorder="1" applyAlignment="1" applyProtection="1">
      <alignment horizontal="center" vertical="center"/>
      <protection hidden="1"/>
    </xf>
    <xf numFmtId="44" fontId="5" fillId="0" borderId="8" xfId="0" applyNumberFormat="1" applyFont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10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4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44" fontId="7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 indent="1"/>
      <protection hidden="1"/>
    </xf>
    <xf numFmtId="0" fontId="7" fillId="3" borderId="16" xfId="0" applyFont="1" applyFill="1" applyBorder="1" applyAlignment="1" applyProtection="1">
      <alignment horizontal="center" vertical="center" wrapText="1"/>
      <protection hidden="1"/>
    </xf>
    <xf numFmtId="0" fontId="7" fillId="3" borderId="17" xfId="0" applyFont="1" applyFill="1" applyBorder="1" applyAlignment="1" applyProtection="1">
      <alignment horizontal="center" vertical="center" wrapText="1"/>
      <protection hidden="1"/>
    </xf>
    <xf numFmtId="0" fontId="7" fillId="3" borderId="17" xfId="0" applyNumberFormat="1" applyFont="1" applyFill="1" applyBorder="1" applyAlignment="1" applyProtection="1">
      <alignment horizontal="center" vertical="center" wrapText="1"/>
      <protection hidden="1"/>
    </xf>
    <xf numFmtId="44" fontId="7" fillId="3" borderId="17" xfId="0" applyNumberFormat="1" applyFont="1" applyFill="1" applyBorder="1" applyAlignment="1" applyProtection="1">
      <alignment horizontal="center" vertical="center" wrapText="1"/>
      <protection hidden="1"/>
    </xf>
    <xf numFmtId="44" fontId="7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44" fontId="5" fillId="0" borderId="0" xfId="0" applyNumberFormat="1" applyFont="1" applyAlignment="1" applyProtection="1">
      <alignment horizontal="center"/>
      <protection hidden="1"/>
    </xf>
    <xf numFmtId="44" fontId="3" fillId="2" borderId="13" xfId="0" applyNumberFormat="1" applyFont="1" applyFill="1" applyBorder="1" applyAlignment="1" applyProtection="1">
      <alignment horizontal="center"/>
      <protection hidden="1"/>
    </xf>
    <xf numFmtId="44" fontId="3" fillId="2" borderId="14" xfId="0" applyNumberFormat="1" applyFont="1" applyFill="1" applyBorder="1" applyAlignment="1" applyProtection="1">
      <alignment horizontal="center"/>
      <protection hidden="1"/>
    </xf>
    <xf numFmtId="44" fontId="3" fillId="2" borderId="6" xfId="0" applyNumberFormat="1" applyFont="1" applyFill="1" applyBorder="1" applyAlignment="1" applyProtection="1">
      <alignment horizontal="center"/>
      <protection hidden="1"/>
    </xf>
    <xf numFmtId="44" fontId="8" fillId="2" borderId="15" xfId="0" applyNumberFormat="1" applyFont="1" applyFill="1" applyBorder="1" applyAlignment="1" applyProtection="1">
      <alignment horizontal="center" vertical="center"/>
      <protection hidden="1"/>
    </xf>
    <xf numFmtId="44" fontId="8" fillId="2" borderId="1" xfId="0" applyNumberFormat="1" applyFont="1" applyFill="1" applyBorder="1" applyAlignment="1" applyProtection="1">
      <alignment horizontal="center" vertical="center"/>
      <protection hidden="1"/>
    </xf>
    <xf numFmtId="44" fontId="8" fillId="2" borderId="8" xfId="0" applyNumberFormat="1" applyFont="1" applyFill="1" applyBorder="1" applyAlignment="1" applyProtection="1">
      <alignment horizontal="center" vertical="center"/>
      <protection hidden="1"/>
    </xf>
    <xf numFmtId="44" fontId="8" fillId="0" borderId="16" xfId="0" applyNumberFormat="1" applyFont="1" applyBorder="1" applyAlignment="1" applyProtection="1">
      <alignment horizontal="center" vertical="center"/>
      <protection hidden="1"/>
    </xf>
    <xf numFmtId="44" fontId="9" fillId="0" borderId="12" xfId="0" applyNumberFormat="1" applyFont="1" applyBorder="1" applyAlignment="1" applyProtection="1">
      <alignment horizontal="center" vertical="center"/>
      <protection hidden="1"/>
    </xf>
    <xf numFmtId="44" fontId="12" fillId="0" borderId="0" xfId="1" applyNumberFormat="1" applyAlignment="1" applyProtection="1">
      <alignment horizontal="center"/>
      <protection hidden="1"/>
    </xf>
    <xf numFmtId="44" fontId="5" fillId="4" borderId="8" xfId="0" applyNumberFormat="1" applyFont="1" applyFill="1" applyBorder="1" applyAlignment="1" applyProtection="1">
      <alignment horizontal="center" shrinkToFit="1"/>
      <protection locked="0" hidden="1"/>
    </xf>
    <xf numFmtId="44" fontId="5" fillId="0" borderId="8" xfId="0" applyNumberFormat="1" applyFont="1" applyBorder="1" applyAlignment="1" applyProtection="1">
      <alignment horizontal="center" vertical="center" shrinkToFit="1"/>
      <protection locked="0" hidden="1"/>
    </xf>
    <xf numFmtId="44" fontId="5" fillId="0" borderId="8" xfId="0" applyNumberFormat="1" applyFont="1" applyBorder="1" applyAlignment="1" applyProtection="1">
      <alignment vertical="center" shrinkToFit="1"/>
      <protection locked="0" hidden="1"/>
    </xf>
    <xf numFmtId="0" fontId="5" fillId="0" borderId="8" xfId="0" applyFont="1" applyBorder="1" applyAlignment="1" applyProtection="1">
      <alignment vertical="center" shrinkToFit="1"/>
      <protection locked="0" hidden="1"/>
    </xf>
    <xf numFmtId="0" fontId="5" fillId="0" borderId="12" xfId="0" applyFont="1" applyBorder="1" applyAlignment="1" applyProtection="1">
      <alignment horizontal="right" vertical="center" shrinkToFit="1"/>
      <protection locked="0" hidden="1"/>
    </xf>
    <xf numFmtId="44" fontId="8" fillId="0" borderId="17" xfId="0" applyNumberFormat="1" applyFont="1" applyBorder="1" applyAlignment="1" applyProtection="1">
      <alignment horizontal="center" vertical="center"/>
      <protection locked="0" hidden="1"/>
    </xf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6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14654</xdr:rowOff>
    </xdr:from>
    <xdr:to>
      <xdr:col>0</xdr:col>
      <xdr:colOff>732692</xdr:colOff>
      <xdr:row>4</xdr:row>
      <xdr:rowOff>17794</xdr:rowOff>
    </xdr:to>
    <xdr:pic>
      <xdr:nvPicPr>
        <xdr:cNvPr id="3" name="Imagem 2" descr="Logo OT 512 x 5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654"/>
          <a:ext cx="732692" cy="732693"/>
        </a:xfrm>
        <a:prstGeom prst="rect">
          <a:avLst/>
        </a:prstGeom>
      </xdr:spPr>
    </xdr:pic>
    <xdr:clientData/>
  </xdr:twoCellAnchor>
  <xdr:twoCellAnchor>
    <xdr:from>
      <xdr:col>6</xdr:col>
      <xdr:colOff>15041</xdr:colOff>
      <xdr:row>5</xdr:row>
      <xdr:rowOff>25065</xdr:rowOff>
    </xdr:from>
    <xdr:to>
      <xdr:col>6</xdr:col>
      <xdr:colOff>267003</xdr:colOff>
      <xdr:row>5</xdr:row>
      <xdr:rowOff>137730</xdr:rowOff>
    </xdr:to>
    <xdr:sp macro="" textlink="">
      <xdr:nvSpPr>
        <xdr:cNvPr id="6" name="Seta para a esquerda 10">
          <a:extLst>
            <a:ext uri="{FF2B5EF4-FFF2-40B4-BE49-F238E27FC236}">
              <a16:creationId xmlns:a16="http://schemas.microsoft.com/office/drawing/2014/main" xmlns="" id="{984881A8-7FE6-4484-9052-7BCD5F5713A1}"/>
            </a:ext>
          </a:extLst>
        </xdr:cNvPr>
        <xdr:cNvSpPr/>
      </xdr:nvSpPr>
      <xdr:spPr>
        <a:xfrm>
          <a:off x="6577265" y="1062789"/>
          <a:ext cx="251962" cy="112665"/>
        </a:xfrm>
        <a:prstGeom prst="leftArrow">
          <a:avLst>
            <a:gd name="adj1" fmla="val 54348"/>
            <a:gd name="adj2" fmla="val 71739"/>
          </a:avLst>
        </a:prstGeom>
        <a:solidFill>
          <a:srgbClr val="96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6</xdr:col>
      <xdr:colOff>15759</xdr:colOff>
      <xdr:row>6</xdr:row>
      <xdr:rowOff>22751</xdr:rowOff>
    </xdr:from>
    <xdr:to>
      <xdr:col>6</xdr:col>
      <xdr:colOff>266417</xdr:colOff>
      <xdr:row>6</xdr:row>
      <xdr:rowOff>133040</xdr:rowOff>
    </xdr:to>
    <xdr:sp macro="" textlink="">
      <xdr:nvSpPr>
        <xdr:cNvPr id="8" name="Seta para a esquerda 10">
          <a:extLst>
            <a:ext uri="{FF2B5EF4-FFF2-40B4-BE49-F238E27FC236}">
              <a16:creationId xmlns:a16="http://schemas.microsoft.com/office/drawing/2014/main" xmlns="" id="{984881A8-7FE6-4484-9052-7BCD5F5713A1}"/>
            </a:ext>
          </a:extLst>
        </xdr:cNvPr>
        <xdr:cNvSpPr/>
      </xdr:nvSpPr>
      <xdr:spPr>
        <a:xfrm>
          <a:off x="6577983" y="1240948"/>
          <a:ext cx="250658" cy="110289"/>
        </a:xfrm>
        <a:prstGeom prst="leftArrow">
          <a:avLst>
            <a:gd name="adj1" fmla="val 54348"/>
            <a:gd name="adj2" fmla="val 71739"/>
          </a:avLst>
        </a:prstGeom>
        <a:solidFill>
          <a:srgbClr val="96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6</xdr:col>
      <xdr:colOff>19436</xdr:colOff>
      <xdr:row>7</xdr:row>
      <xdr:rowOff>32771</xdr:rowOff>
    </xdr:from>
    <xdr:to>
      <xdr:col>6</xdr:col>
      <xdr:colOff>270094</xdr:colOff>
      <xdr:row>7</xdr:row>
      <xdr:rowOff>143060</xdr:rowOff>
    </xdr:to>
    <xdr:sp macro="" textlink="">
      <xdr:nvSpPr>
        <xdr:cNvPr id="9" name="Seta para a esquerda 10">
          <a:extLst>
            <a:ext uri="{FF2B5EF4-FFF2-40B4-BE49-F238E27FC236}">
              <a16:creationId xmlns:a16="http://schemas.microsoft.com/office/drawing/2014/main" xmlns="" id="{984881A8-7FE6-4484-9052-7BCD5F5713A1}"/>
            </a:ext>
          </a:extLst>
        </xdr:cNvPr>
        <xdr:cNvSpPr/>
      </xdr:nvSpPr>
      <xdr:spPr>
        <a:xfrm>
          <a:off x="6581660" y="1431442"/>
          <a:ext cx="250658" cy="110289"/>
        </a:xfrm>
        <a:prstGeom prst="leftArrow">
          <a:avLst>
            <a:gd name="adj1" fmla="val 54348"/>
            <a:gd name="adj2" fmla="val 71739"/>
          </a:avLst>
        </a:prstGeom>
        <a:solidFill>
          <a:srgbClr val="96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6</xdr:col>
      <xdr:colOff>21442</xdr:colOff>
      <xdr:row>8</xdr:row>
      <xdr:rowOff>24750</xdr:rowOff>
    </xdr:from>
    <xdr:to>
      <xdr:col>6</xdr:col>
      <xdr:colOff>272100</xdr:colOff>
      <xdr:row>8</xdr:row>
      <xdr:rowOff>135039</xdr:rowOff>
    </xdr:to>
    <xdr:sp macro="" textlink="">
      <xdr:nvSpPr>
        <xdr:cNvPr id="10" name="Seta para a esquerda 10">
          <a:extLst>
            <a:ext uri="{FF2B5EF4-FFF2-40B4-BE49-F238E27FC236}">
              <a16:creationId xmlns:a16="http://schemas.microsoft.com/office/drawing/2014/main" xmlns="" id="{984881A8-7FE6-4484-9052-7BCD5F5713A1}"/>
            </a:ext>
          </a:extLst>
        </xdr:cNvPr>
        <xdr:cNvSpPr/>
      </xdr:nvSpPr>
      <xdr:spPr>
        <a:xfrm>
          <a:off x="6583666" y="1603895"/>
          <a:ext cx="250658" cy="110289"/>
        </a:xfrm>
        <a:prstGeom prst="leftArrow">
          <a:avLst>
            <a:gd name="adj1" fmla="val 54348"/>
            <a:gd name="adj2" fmla="val 71739"/>
          </a:avLst>
        </a:prstGeom>
        <a:solidFill>
          <a:srgbClr val="96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6</xdr:col>
      <xdr:colOff>20053</xdr:colOff>
      <xdr:row>9</xdr:row>
      <xdr:rowOff>35091</xdr:rowOff>
    </xdr:from>
    <xdr:to>
      <xdr:col>6</xdr:col>
      <xdr:colOff>270711</xdr:colOff>
      <xdr:row>9</xdr:row>
      <xdr:rowOff>145380</xdr:rowOff>
    </xdr:to>
    <xdr:sp macro="" textlink="">
      <xdr:nvSpPr>
        <xdr:cNvPr id="11" name="Seta para a esquerda 10">
          <a:extLst>
            <a:ext uri="{FF2B5EF4-FFF2-40B4-BE49-F238E27FC236}">
              <a16:creationId xmlns:a16="http://schemas.microsoft.com/office/drawing/2014/main" xmlns="" id="{984881A8-7FE6-4484-9052-7BCD5F5713A1}"/>
            </a:ext>
          </a:extLst>
        </xdr:cNvPr>
        <xdr:cNvSpPr/>
      </xdr:nvSpPr>
      <xdr:spPr>
        <a:xfrm>
          <a:off x="6582277" y="1794709"/>
          <a:ext cx="250658" cy="110289"/>
        </a:xfrm>
        <a:prstGeom prst="leftArrow">
          <a:avLst>
            <a:gd name="adj1" fmla="val 54348"/>
            <a:gd name="adj2" fmla="val 71739"/>
          </a:avLst>
        </a:prstGeom>
        <a:solidFill>
          <a:srgbClr val="96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6</xdr:col>
      <xdr:colOff>27071</xdr:colOff>
      <xdr:row>10</xdr:row>
      <xdr:rowOff>32083</xdr:rowOff>
    </xdr:from>
    <xdr:to>
      <xdr:col>6</xdr:col>
      <xdr:colOff>277729</xdr:colOff>
      <xdr:row>10</xdr:row>
      <xdr:rowOff>142372</xdr:rowOff>
    </xdr:to>
    <xdr:sp macro="" textlink="">
      <xdr:nvSpPr>
        <xdr:cNvPr id="12" name="Seta para a esquerda 10">
          <a:extLst>
            <a:ext uri="{FF2B5EF4-FFF2-40B4-BE49-F238E27FC236}">
              <a16:creationId xmlns:a16="http://schemas.microsoft.com/office/drawing/2014/main" xmlns="" id="{984881A8-7FE6-4484-9052-7BCD5F5713A1}"/>
            </a:ext>
          </a:extLst>
        </xdr:cNvPr>
        <xdr:cNvSpPr/>
      </xdr:nvSpPr>
      <xdr:spPr>
        <a:xfrm>
          <a:off x="6589295" y="1972175"/>
          <a:ext cx="250658" cy="110289"/>
        </a:xfrm>
        <a:prstGeom prst="leftArrow">
          <a:avLst>
            <a:gd name="adj1" fmla="val 54348"/>
            <a:gd name="adj2" fmla="val 71739"/>
          </a:avLst>
        </a:prstGeom>
        <a:solidFill>
          <a:srgbClr val="96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6</xdr:col>
      <xdr:colOff>25066</xdr:colOff>
      <xdr:row>11</xdr:row>
      <xdr:rowOff>30077</xdr:rowOff>
    </xdr:from>
    <xdr:to>
      <xdr:col>6</xdr:col>
      <xdr:colOff>275724</xdr:colOff>
      <xdr:row>11</xdr:row>
      <xdr:rowOff>140366</xdr:rowOff>
    </xdr:to>
    <xdr:sp macro="" textlink="">
      <xdr:nvSpPr>
        <xdr:cNvPr id="13" name="Seta para a esquerda 10">
          <a:extLst>
            <a:ext uri="{FF2B5EF4-FFF2-40B4-BE49-F238E27FC236}">
              <a16:creationId xmlns:a16="http://schemas.microsoft.com/office/drawing/2014/main" xmlns="" id="{984881A8-7FE6-4484-9052-7BCD5F5713A1}"/>
            </a:ext>
          </a:extLst>
        </xdr:cNvPr>
        <xdr:cNvSpPr/>
      </xdr:nvSpPr>
      <xdr:spPr>
        <a:xfrm>
          <a:off x="6587290" y="2150643"/>
          <a:ext cx="250658" cy="110289"/>
        </a:xfrm>
        <a:prstGeom prst="leftArrow">
          <a:avLst>
            <a:gd name="adj1" fmla="val 54348"/>
            <a:gd name="adj2" fmla="val 71739"/>
          </a:avLst>
        </a:prstGeom>
        <a:solidFill>
          <a:srgbClr val="96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normas.receita.fazenda.gov.br/sijut2consulta/link.action?visao=anotado&amp;idAto=9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topLeftCell="A3" zoomScale="140" zoomScaleNormal="140" workbookViewId="0">
      <selection activeCell="F6" sqref="F6"/>
    </sheetView>
  </sheetViews>
  <sheetFormatPr defaultRowHeight="12"/>
  <cols>
    <col min="1" max="1" width="18" style="5" customWidth="1"/>
    <col min="2" max="2" width="18.140625" style="5" customWidth="1"/>
    <col min="3" max="3" width="6.140625" style="5" customWidth="1"/>
    <col min="4" max="6" width="18.7109375" style="5" customWidth="1"/>
    <col min="7" max="16384" width="9.140625" style="5"/>
  </cols>
  <sheetData>
    <row r="1" spans="1:6" ht="17.25">
      <c r="A1" s="3" t="s">
        <v>64</v>
      </c>
      <c r="B1" s="3"/>
      <c r="C1" s="3"/>
      <c r="D1" s="3"/>
      <c r="E1" s="3"/>
      <c r="F1" s="3"/>
    </row>
    <row r="2" spans="1:6" ht="15">
      <c r="A2" s="4" t="s">
        <v>61</v>
      </c>
      <c r="B2" s="4"/>
      <c r="C2" s="4"/>
      <c r="D2" s="4"/>
      <c r="E2" s="4"/>
      <c r="F2" s="4"/>
    </row>
    <row r="4" spans="1:6" ht="12.75" thickBot="1"/>
    <row r="5" spans="1:6" s="9" customFormat="1" ht="22.5" customHeight="1">
      <c r="A5" s="6" t="s">
        <v>55</v>
      </c>
      <c r="B5" s="7"/>
      <c r="C5" s="7"/>
      <c r="D5" s="7"/>
      <c r="E5" s="7"/>
      <c r="F5" s="8"/>
    </row>
    <row r="6" spans="1:6" s="9" customFormat="1" ht="14.25" customHeight="1">
      <c r="A6" s="10"/>
      <c r="B6" s="11"/>
      <c r="C6" s="11"/>
      <c r="D6" s="11"/>
      <c r="E6" s="12" t="s">
        <v>59</v>
      </c>
      <c r="F6" s="48"/>
    </row>
    <row r="7" spans="1:6" s="9" customFormat="1" ht="14.25" customHeight="1">
      <c r="A7" s="10"/>
      <c r="B7" s="11"/>
      <c r="C7" s="11"/>
      <c r="D7" s="11"/>
      <c r="E7" s="12" t="s">
        <v>60</v>
      </c>
      <c r="F7" s="48"/>
    </row>
    <row r="8" spans="1:6" s="9" customFormat="1" ht="14.25" customHeight="1">
      <c r="A8" s="10"/>
      <c r="B8" s="11"/>
      <c r="C8" s="11"/>
      <c r="D8" s="11"/>
      <c r="E8" s="12" t="s">
        <v>56</v>
      </c>
      <c r="F8" s="49"/>
    </row>
    <row r="9" spans="1:6" s="9" customFormat="1" ht="14.25" customHeight="1">
      <c r="A9" s="10"/>
      <c r="B9" s="11"/>
      <c r="C9" s="11"/>
      <c r="D9" s="11"/>
      <c r="E9" s="12" t="s">
        <v>57</v>
      </c>
      <c r="F9" s="49"/>
    </row>
    <row r="10" spans="1:6" s="9" customFormat="1" ht="14.25" customHeight="1">
      <c r="A10" s="10"/>
      <c r="B10" s="11"/>
      <c r="C10" s="11"/>
      <c r="D10" s="11"/>
      <c r="E10" s="12" t="s">
        <v>58</v>
      </c>
      <c r="F10" s="50"/>
    </row>
    <row r="11" spans="1:6" s="9" customFormat="1" ht="14.25" customHeight="1">
      <c r="A11" s="10"/>
      <c r="B11" s="11"/>
      <c r="C11" s="11"/>
      <c r="D11" s="11"/>
      <c r="E11" s="12" t="s">
        <v>51</v>
      </c>
      <c r="F11" s="51"/>
    </row>
    <row r="12" spans="1:6" s="9" customFormat="1" ht="14.25" customHeight="1" thickBot="1">
      <c r="A12" s="13"/>
      <c r="B12" s="14"/>
      <c r="C12" s="14"/>
      <c r="D12" s="14"/>
      <c r="E12" s="15" t="s">
        <v>52</v>
      </c>
      <c r="F12" s="52"/>
    </row>
    <row r="13" spans="1:6" ht="8.25" customHeight="1" thickBot="1"/>
    <row r="14" spans="1:6" s="19" customFormat="1" ht="24.75" customHeight="1">
      <c r="A14" s="16" t="s">
        <v>31</v>
      </c>
      <c r="B14" s="17" t="s">
        <v>32</v>
      </c>
      <c r="C14" s="17" t="s">
        <v>33</v>
      </c>
      <c r="D14" s="17" t="s">
        <v>34</v>
      </c>
      <c r="E14" s="17" t="s">
        <v>35</v>
      </c>
      <c r="F14" s="18" t="s">
        <v>36</v>
      </c>
    </row>
    <row r="15" spans="1:6" s="9" customFormat="1" ht="18" customHeight="1">
      <c r="A15" s="20" t="s">
        <v>37</v>
      </c>
      <c r="B15" s="21" t="s">
        <v>38</v>
      </c>
      <c r="C15" s="22" t="s">
        <v>39</v>
      </c>
      <c r="D15" s="23">
        <f>F8</f>
        <v>0</v>
      </c>
      <c r="E15" s="23">
        <f>F10</f>
        <v>0</v>
      </c>
      <c r="F15" s="24">
        <f>D15-E15</f>
        <v>0</v>
      </c>
    </row>
    <row r="16" spans="1:6" s="9" customFormat="1" ht="18" customHeight="1">
      <c r="A16" s="20" t="s">
        <v>37</v>
      </c>
      <c r="B16" s="21" t="s">
        <v>40</v>
      </c>
      <c r="C16" s="22" t="s">
        <v>39</v>
      </c>
      <c r="D16" s="23">
        <f>F9</f>
        <v>0</v>
      </c>
      <c r="E16" s="23">
        <v>0</v>
      </c>
      <c r="F16" s="24">
        <f>D16-E16</f>
        <v>0</v>
      </c>
    </row>
    <row r="17" spans="1:6" s="30" customFormat="1">
      <c r="A17" s="25" t="s">
        <v>41</v>
      </c>
      <c r="B17" s="26" t="s">
        <v>39</v>
      </c>
      <c r="C17" s="27" t="s">
        <v>39</v>
      </c>
      <c r="D17" s="28">
        <f>SUM(D15:D16)</f>
        <v>0</v>
      </c>
      <c r="E17" s="28">
        <f>SUM(E15:E16)</f>
        <v>0</v>
      </c>
      <c r="F17" s="29">
        <f>SUM(F15:F16)</f>
        <v>0</v>
      </c>
    </row>
    <row r="18" spans="1:6" s="9" customFormat="1" ht="18" customHeight="1">
      <c r="A18" s="20" t="s">
        <v>42</v>
      </c>
      <c r="B18" s="21" t="s">
        <v>38</v>
      </c>
      <c r="C18" s="22" t="e">
        <f>VLOOKUP(F$12,FPAS!A$1:Q$37,2)</f>
        <v>#N/A</v>
      </c>
      <c r="D18" s="23" t="e">
        <f>F6*C18%</f>
        <v>#N/A</v>
      </c>
      <c r="E18" s="23">
        <v>0</v>
      </c>
      <c r="F18" s="24" t="e">
        <f>D18-E18</f>
        <v>#N/A</v>
      </c>
    </row>
    <row r="19" spans="1:6" s="9" customFormat="1" ht="18" customHeight="1">
      <c r="A19" s="20" t="s">
        <v>42</v>
      </c>
      <c r="B19" s="21" t="s">
        <v>40</v>
      </c>
      <c r="C19" s="22" t="e">
        <f>VLOOKUP(F$12,FPAS!A$1:Q$37,2)</f>
        <v>#N/A</v>
      </c>
      <c r="D19" s="23" t="e">
        <f>F7*C19%</f>
        <v>#N/A</v>
      </c>
      <c r="E19" s="23">
        <v>0</v>
      </c>
      <c r="F19" s="24" t="e">
        <f>D19-E19</f>
        <v>#N/A</v>
      </c>
    </row>
    <row r="20" spans="1:6" s="9" customFormat="1" ht="18" customHeight="1">
      <c r="A20" s="20" t="s">
        <v>42</v>
      </c>
      <c r="B20" s="21" t="s">
        <v>43</v>
      </c>
      <c r="C20" s="22">
        <f>F11</f>
        <v>0</v>
      </c>
      <c r="D20" s="23">
        <f>F6*C20%</f>
        <v>0</v>
      </c>
      <c r="E20" s="23">
        <v>0</v>
      </c>
      <c r="F20" s="24">
        <f>D20-E20</f>
        <v>0</v>
      </c>
    </row>
    <row r="21" spans="1:6" s="30" customFormat="1">
      <c r="A21" s="25" t="s">
        <v>44</v>
      </c>
      <c r="B21" s="26" t="s">
        <v>39</v>
      </c>
      <c r="C21" s="27" t="s">
        <v>39</v>
      </c>
      <c r="D21" s="28" t="e">
        <f>SUM(D18:D20)</f>
        <v>#N/A</v>
      </c>
      <c r="E21" s="28">
        <f>SUM(E18:E20)</f>
        <v>0</v>
      </c>
      <c r="F21" s="29" t="e">
        <f>SUM(F18:F20)</f>
        <v>#N/A</v>
      </c>
    </row>
    <row r="22" spans="1:6" s="9" customFormat="1" ht="18" customHeight="1">
      <c r="A22" s="20" t="s">
        <v>45</v>
      </c>
      <c r="B22" s="31" t="s">
        <v>50</v>
      </c>
      <c r="C22" s="22" t="e">
        <f>VLOOKUP(F$12,FPAS!A$1:Q$37,4,0)</f>
        <v>#N/A</v>
      </c>
      <c r="D22" s="23" t="e">
        <f t="shared" ref="D22:D34" si="0">F$6*C22%</f>
        <v>#N/A</v>
      </c>
      <c r="E22" s="23"/>
      <c r="F22" s="24" t="e">
        <f t="shared" ref="F22:F24" si="1">D22-E22</f>
        <v>#N/A</v>
      </c>
    </row>
    <row r="23" spans="1:6" s="9" customFormat="1" ht="18" customHeight="1">
      <c r="A23" s="20" t="s">
        <v>45</v>
      </c>
      <c r="B23" s="31" t="s">
        <v>4</v>
      </c>
      <c r="C23" s="22" t="e">
        <f>VLOOKUP(F$12,FPAS!A$1:Q$37,5)</f>
        <v>#N/A</v>
      </c>
      <c r="D23" s="23" t="e">
        <f t="shared" si="0"/>
        <v>#N/A</v>
      </c>
      <c r="E23" s="23"/>
      <c r="F23" s="24" t="e">
        <f t="shared" si="1"/>
        <v>#N/A</v>
      </c>
    </row>
    <row r="24" spans="1:6" s="9" customFormat="1" ht="18" customHeight="1">
      <c r="A24" s="20" t="s">
        <v>45</v>
      </c>
      <c r="B24" s="31" t="s">
        <v>5</v>
      </c>
      <c r="C24" s="22" t="e">
        <f>VLOOKUP(F$12,FPAS!A$1:Q$37,6)</f>
        <v>#N/A</v>
      </c>
      <c r="D24" s="23" t="e">
        <f t="shared" si="0"/>
        <v>#N/A</v>
      </c>
      <c r="E24" s="23"/>
      <c r="F24" s="24" t="e">
        <f t="shared" si="1"/>
        <v>#N/A</v>
      </c>
    </row>
    <row r="25" spans="1:6" s="9" customFormat="1" ht="18" customHeight="1">
      <c r="A25" s="20" t="s">
        <v>45</v>
      </c>
      <c r="B25" s="31" t="s">
        <v>6</v>
      </c>
      <c r="C25" s="22" t="e">
        <f>VLOOKUP(F$12,FPAS!A$1:Q$37,7)</f>
        <v>#N/A</v>
      </c>
      <c r="D25" s="23" t="e">
        <f t="shared" si="0"/>
        <v>#N/A</v>
      </c>
      <c r="E25" s="23"/>
      <c r="F25" s="24" t="e">
        <f>D25-E25</f>
        <v>#N/A</v>
      </c>
    </row>
    <row r="26" spans="1:6" s="9" customFormat="1" ht="18" customHeight="1">
      <c r="A26" s="20" t="s">
        <v>45</v>
      </c>
      <c r="B26" s="31" t="s">
        <v>7</v>
      </c>
      <c r="C26" s="22" t="e">
        <f>VLOOKUP(F$12,FPAS!A$1:Q$37,8)</f>
        <v>#N/A</v>
      </c>
      <c r="D26" s="23" t="e">
        <f t="shared" si="0"/>
        <v>#N/A</v>
      </c>
      <c r="E26" s="23"/>
      <c r="F26" s="24" t="e">
        <f>D26-E26</f>
        <v>#N/A</v>
      </c>
    </row>
    <row r="27" spans="1:6" s="9" customFormat="1" ht="18" customHeight="1">
      <c r="A27" s="20" t="s">
        <v>45</v>
      </c>
      <c r="B27" s="31" t="s">
        <v>8</v>
      </c>
      <c r="C27" s="22" t="e">
        <f>VLOOKUP(F$12,FPAS!A$1:Q$37,9)</f>
        <v>#N/A</v>
      </c>
      <c r="D27" s="23" t="e">
        <f t="shared" si="0"/>
        <v>#N/A</v>
      </c>
      <c r="E27" s="23"/>
      <c r="F27" s="24" t="e">
        <f t="shared" ref="F27:F34" si="2">D27-E27</f>
        <v>#N/A</v>
      </c>
    </row>
    <row r="28" spans="1:6" s="9" customFormat="1" ht="18" customHeight="1">
      <c r="A28" s="20" t="s">
        <v>45</v>
      </c>
      <c r="B28" s="31" t="s">
        <v>9</v>
      </c>
      <c r="C28" s="22" t="e">
        <f>VLOOKUP(F$12,FPAS!A$1:Q$37,10)</f>
        <v>#N/A</v>
      </c>
      <c r="D28" s="23" t="e">
        <f t="shared" si="0"/>
        <v>#N/A</v>
      </c>
      <c r="E28" s="23"/>
      <c r="F28" s="24" t="e">
        <f t="shared" si="2"/>
        <v>#N/A</v>
      </c>
    </row>
    <row r="29" spans="1:6" s="9" customFormat="1" ht="18" customHeight="1">
      <c r="A29" s="20" t="s">
        <v>45</v>
      </c>
      <c r="B29" s="31" t="s">
        <v>10</v>
      </c>
      <c r="C29" s="22" t="e">
        <f>VLOOKUP(F$12,FPAS!A$1:Q$37,11)</f>
        <v>#N/A</v>
      </c>
      <c r="D29" s="23" t="e">
        <f t="shared" si="0"/>
        <v>#N/A</v>
      </c>
      <c r="E29" s="23"/>
      <c r="F29" s="24" t="e">
        <f t="shared" si="2"/>
        <v>#N/A</v>
      </c>
    </row>
    <row r="30" spans="1:6" s="9" customFormat="1" ht="18" customHeight="1">
      <c r="A30" s="20" t="s">
        <v>45</v>
      </c>
      <c r="B30" s="31" t="s">
        <v>11</v>
      </c>
      <c r="C30" s="22" t="e">
        <f>VLOOKUP(F$12,FPAS!A$1:Q$37,12)</f>
        <v>#N/A</v>
      </c>
      <c r="D30" s="23" t="e">
        <f t="shared" si="0"/>
        <v>#N/A</v>
      </c>
      <c r="E30" s="23"/>
      <c r="F30" s="24" t="e">
        <f t="shared" si="2"/>
        <v>#N/A</v>
      </c>
    </row>
    <row r="31" spans="1:6" s="9" customFormat="1" ht="18" customHeight="1">
      <c r="A31" s="20" t="s">
        <v>45</v>
      </c>
      <c r="B31" s="31" t="s">
        <v>12</v>
      </c>
      <c r="C31" s="22" t="e">
        <f>VLOOKUP(F$12,FPAS!A$1:Q$37,13)</f>
        <v>#N/A</v>
      </c>
      <c r="D31" s="23" t="e">
        <f t="shared" si="0"/>
        <v>#N/A</v>
      </c>
      <c r="E31" s="23"/>
      <c r="F31" s="24" t="e">
        <f t="shared" si="2"/>
        <v>#N/A</v>
      </c>
    </row>
    <row r="32" spans="1:6" s="9" customFormat="1" ht="18" customHeight="1">
      <c r="A32" s="20" t="s">
        <v>45</v>
      </c>
      <c r="B32" s="31" t="s">
        <v>13</v>
      </c>
      <c r="C32" s="22" t="e">
        <f>VLOOKUP(F$12,FPAS!A$1:Q$37,14)</f>
        <v>#N/A</v>
      </c>
      <c r="D32" s="23" t="e">
        <f t="shared" si="0"/>
        <v>#N/A</v>
      </c>
      <c r="E32" s="23"/>
      <c r="F32" s="24" t="e">
        <f t="shared" si="2"/>
        <v>#N/A</v>
      </c>
    </row>
    <row r="33" spans="1:6" s="9" customFormat="1" ht="18" customHeight="1">
      <c r="A33" s="20" t="s">
        <v>45</v>
      </c>
      <c r="B33" s="31" t="s">
        <v>14</v>
      </c>
      <c r="C33" s="22" t="e">
        <f>VLOOKUP(F$12,FPAS!A$1:Q$37,15)</f>
        <v>#N/A</v>
      </c>
      <c r="D33" s="23" t="e">
        <f t="shared" si="0"/>
        <v>#N/A</v>
      </c>
      <c r="E33" s="23"/>
      <c r="F33" s="24" t="e">
        <f t="shared" si="2"/>
        <v>#N/A</v>
      </c>
    </row>
    <row r="34" spans="1:6" s="9" customFormat="1" ht="18" customHeight="1">
      <c r="A34" s="20" t="s">
        <v>45</v>
      </c>
      <c r="B34" s="31" t="s">
        <v>15</v>
      </c>
      <c r="C34" s="22" t="e">
        <f>VLOOKUP(F$12,FPAS!A$1:Q$37,16)</f>
        <v>#N/A</v>
      </c>
      <c r="D34" s="23" t="e">
        <f t="shared" si="0"/>
        <v>#N/A</v>
      </c>
      <c r="E34" s="23"/>
      <c r="F34" s="24" t="e">
        <f t="shared" si="2"/>
        <v>#N/A</v>
      </c>
    </row>
    <row r="35" spans="1:6" s="30" customFormat="1" ht="24.75" thickBot="1">
      <c r="A35" s="32" t="s">
        <v>46</v>
      </c>
      <c r="B35" s="33" t="s">
        <v>39</v>
      </c>
      <c r="C35" s="34" t="e">
        <f>SUM(C22:C34)</f>
        <v>#N/A</v>
      </c>
      <c r="D35" s="35" t="e">
        <f>SUM(D22:D34)</f>
        <v>#N/A</v>
      </c>
      <c r="E35" s="35">
        <f>SUM(E22:E34)</f>
        <v>0</v>
      </c>
      <c r="F35" s="36" t="e">
        <f>SUM(F22:F34)</f>
        <v>#N/A</v>
      </c>
    </row>
    <row r="36" spans="1:6" ht="12.75" thickBot="1">
      <c r="B36" s="37"/>
      <c r="D36" s="38"/>
      <c r="E36" s="38"/>
    </row>
    <row r="37" spans="1:6">
      <c r="B37" s="37"/>
      <c r="D37" s="39" t="s">
        <v>47</v>
      </c>
      <c r="E37" s="40"/>
      <c r="F37" s="41"/>
    </row>
    <row r="38" spans="1:6">
      <c r="B38" s="37"/>
      <c r="D38" s="42" t="s">
        <v>34</v>
      </c>
      <c r="E38" s="43" t="s">
        <v>48</v>
      </c>
      <c r="F38" s="44" t="s">
        <v>49</v>
      </c>
    </row>
    <row r="39" spans="1:6" ht="12.75" thickBot="1">
      <c r="B39" s="37"/>
      <c r="D39" s="45" t="e">
        <f>SUM(F35,F21,F17)</f>
        <v>#N/A</v>
      </c>
      <c r="E39" s="53"/>
      <c r="F39" s="46" t="e">
        <f>D39-E39</f>
        <v>#N/A</v>
      </c>
    </row>
    <row r="40" spans="1:6">
      <c r="B40" s="37"/>
      <c r="D40" s="38"/>
      <c r="E40" s="38"/>
      <c r="F40" s="38"/>
    </row>
    <row r="41" spans="1:6" ht="15">
      <c r="A41" s="1" t="s">
        <v>53</v>
      </c>
      <c r="B41" s="1"/>
      <c r="C41" s="1"/>
      <c r="D41" s="1"/>
      <c r="E41" s="1"/>
      <c r="F41" s="1"/>
    </row>
    <row r="42" spans="1:6" ht="15">
      <c r="A42" s="2" t="s">
        <v>54</v>
      </c>
      <c r="B42" s="2"/>
      <c r="C42" s="2"/>
      <c r="D42" s="2"/>
      <c r="E42" s="2"/>
      <c r="F42" s="2"/>
    </row>
    <row r="43" spans="1:6">
      <c r="B43" s="37"/>
      <c r="D43" s="38"/>
      <c r="E43" s="38"/>
    </row>
    <row r="44" spans="1:6" ht="15">
      <c r="B44" s="37"/>
      <c r="D44" s="47"/>
      <c r="E44" s="38"/>
    </row>
    <row r="45" spans="1:6">
      <c r="B45" s="37"/>
      <c r="D45" s="38"/>
      <c r="E45" s="38"/>
    </row>
    <row r="46" spans="1:6">
      <c r="B46" s="37"/>
      <c r="D46" s="38"/>
      <c r="E46" s="38"/>
    </row>
    <row r="47" spans="1:6">
      <c r="B47" s="37"/>
      <c r="D47" s="38"/>
      <c r="E47" s="38"/>
    </row>
    <row r="48" spans="1:6">
      <c r="B48" s="37"/>
      <c r="D48" s="38"/>
      <c r="E48" s="38"/>
    </row>
    <row r="49" spans="2:5">
      <c r="B49" s="37"/>
      <c r="D49" s="38"/>
      <c r="E49" s="38"/>
    </row>
    <row r="50" spans="2:5">
      <c r="B50" s="37"/>
      <c r="D50" s="38"/>
      <c r="E50" s="38"/>
    </row>
    <row r="51" spans="2:5">
      <c r="D51" s="38"/>
      <c r="E51" s="38"/>
    </row>
    <row r="52" spans="2:5">
      <c r="D52" s="38"/>
    </row>
  </sheetData>
  <sheetProtection password="E357" sheet="1" objects="1" scenarios="1"/>
  <mergeCells count="6">
    <mergeCell ref="A41:F41"/>
    <mergeCell ref="A42:F42"/>
    <mergeCell ref="A5:F5"/>
    <mergeCell ref="D37:F37"/>
    <mergeCell ref="A1:F1"/>
    <mergeCell ref="A2:F2"/>
  </mergeCells>
  <pageMargins left="0.39370078740157483" right="0.39370078740157483" top="0.39370078740157483" bottom="0.78740157480314965" header="0.31496062992125984" footer="0.31496062992125984"/>
  <pageSetup paperSize="9" scale="96" orientation="portrait" r:id="rId1"/>
  <headerFooter>
    <oddFooter>&amp;CPágina &amp;P de &amp;N&amp;RCriado por: Olhar Trabalhista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115" zoomScaleNormal="115" workbookViewId="0">
      <selection activeCell="A5" sqref="A5"/>
    </sheetView>
  </sheetViews>
  <sheetFormatPr defaultRowHeight="15"/>
  <cols>
    <col min="1" max="1" width="18.140625" style="61" customWidth="1"/>
    <col min="2" max="3" width="13.28515625" style="59" customWidth="1"/>
    <col min="4" max="17" width="10" style="59" customWidth="1"/>
    <col min="18" max="16384" width="9.140625" style="59"/>
  </cols>
  <sheetData>
    <row r="1" spans="1:17" s="55" customFormat="1" ht="38.25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4" t="s">
        <v>12</v>
      </c>
      <c r="N1" s="54" t="s">
        <v>13</v>
      </c>
      <c r="O1" s="54" t="s">
        <v>14</v>
      </c>
      <c r="P1" s="54" t="s">
        <v>15</v>
      </c>
      <c r="Q1" s="54" t="s">
        <v>16</v>
      </c>
    </row>
    <row r="2" spans="1:17">
      <c r="A2" s="56">
        <v>507</v>
      </c>
      <c r="B2" s="56">
        <v>20</v>
      </c>
      <c r="C2" s="56" t="s">
        <v>17</v>
      </c>
      <c r="D2" s="56">
        <v>2.5</v>
      </c>
      <c r="E2" s="56">
        <v>0.2</v>
      </c>
      <c r="F2" s="56">
        <v>1</v>
      </c>
      <c r="G2" s="56">
        <v>1.5</v>
      </c>
      <c r="H2" s="56">
        <v>0</v>
      </c>
      <c r="I2" s="56">
        <v>0</v>
      </c>
      <c r="J2" s="56">
        <v>0.6</v>
      </c>
      <c r="K2" s="56">
        <v>0</v>
      </c>
      <c r="L2" s="56">
        <v>0</v>
      </c>
      <c r="M2" s="56">
        <v>0</v>
      </c>
      <c r="N2" s="56">
        <v>0</v>
      </c>
      <c r="O2" s="56">
        <v>0</v>
      </c>
      <c r="P2" s="56">
        <v>0</v>
      </c>
      <c r="Q2" s="56">
        <v>5.8</v>
      </c>
    </row>
    <row r="3" spans="1:17">
      <c r="A3" s="56" t="s">
        <v>18</v>
      </c>
      <c r="B3" s="56">
        <v>20</v>
      </c>
      <c r="C3" s="56" t="s">
        <v>17</v>
      </c>
      <c r="D3" s="56">
        <v>2.5</v>
      </c>
      <c r="E3" s="56">
        <v>0.2</v>
      </c>
      <c r="F3" s="56">
        <v>0</v>
      </c>
      <c r="G3" s="56">
        <v>0</v>
      </c>
      <c r="H3" s="56">
        <v>0</v>
      </c>
      <c r="I3" s="56">
        <v>0</v>
      </c>
      <c r="J3" s="56">
        <v>0.6</v>
      </c>
      <c r="K3" s="56">
        <v>0</v>
      </c>
      <c r="L3" s="56">
        <v>0</v>
      </c>
      <c r="M3" s="56">
        <v>0</v>
      </c>
      <c r="N3" s="56">
        <v>0</v>
      </c>
      <c r="O3" s="56">
        <v>0</v>
      </c>
      <c r="P3" s="56">
        <v>2.5</v>
      </c>
      <c r="Q3" s="56">
        <v>5.8</v>
      </c>
    </row>
    <row r="4" spans="1:17">
      <c r="A4" s="56">
        <v>515</v>
      </c>
      <c r="B4" s="56">
        <v>20</v>
      </c>
      <c r="C4" s="56" t="s">
        <v>17</v>
      </c>
      <c r="D4" s="56">
        <v>2.5</v>
      </c>
      <c r="E4" s="56">
        <v>0.2</v>
      </c>
      <c r="F4" s="56">
        <v>0</v>
      </c>
      <c r="G4" s="56">
        <v>0</v>
      </c>
      <c r="H4" s="56">
        <v>1</v>
      </c>
      <c r="I4" s="56">
        <v>1.5</v>
      </c>
      <c r="J4" s="56">
        <v>0.6</v>
      </c>
      <c r="K4" s="56">
        <v>0</v>
      </c>
      <c r="L4" s="56">
        <v>0</v>
      </c>
      <c r="M4" s="56">
        <v>0</v>
      </c>
      <c r="N4" s="56">
        <v>0</v>
      </c>
      <c r="O4" s="56">
        <v>0</v>
      </c>
      <c r="P4" s="56">
        <v>0</v>
      </c>
      <c r="Q4" s="56">
        <v>5.8</v>
      </c>
    </row>
    <row r="5" spans="1:17">
      <c r="A5" s="56" t="s">
        <v>19</v>
      </c>
      <c r="B5" s="56">
        <v>20</v>
      </c>
      <c r="C5" s="56" t="s">
        <v>17</v>
      </c>
      <c r="D5" s="56">
        <v>2.5</v>
      </c>
      <c r="E5" s="56">
        <v>0.2</v>
      </c>
      <c r="F5" s="56">
        <v>0</v>
      </c>
      <c r="G5" s="56">
        <v>0</v>
      </c>
      <c r="H5" s="56">
        <v>0</v>
      </c>
      <c r="I5" s="56">
        <v>0</v>
      </c>
      <c r="J5" s="56">
        <v>0.6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56">
        <v>2.5</v>
      </c>
      <c r="Q5" s="56">
        <v>5.8</v>
      </c>
    </row>
    <row r="6" spans="1:17">
      <c r="A6" s="56">
        <v>523</v>
      </c>
      <c r="B6" s="56">
        <v>20</v>
      </c>
      <c r="C6" s="56" t="s">
        <v>17</v>
      </c>
      <c r="D6" s="56">
        <v>2.5</v>
      </c>
      <c r="E6" s="56">
        <v>0.2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2.7</v>
      </c>
    </row>
    <row r="7" spans="1:17">
      <c r="A7" s="56">
        <v>531</v>
      </c>
      <c r="B7" s="56">
        <v>20</v>
      </c>
      <c r="C7" s="56" t="s">
        <v>17</v>
      </c>
      <c r="D7" s="56">
        <v>2.5</v>
      </c>
      <c r="E7" s="56">
        <v>2.7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5.2</v>
      </c>
    </row>
    <row r="8" spans="1:17">
      <c r="A8" s="56">
        <v>540</v>
      </c>
      <c r="B8" s="56">
        <v>20</v>
      </c>
      <c r="C8" s="56" t="s">
        <v>17</v>
      </c>
      <c r="D8" s="56">
        <v>2.5</v>
      </c>
      <c r="E8" s="56">
        <v>0.2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2.5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5.2</v>
      </c>
    </row>
    <row r="9" spans="1:17">
      <c r="A9" s="56">
        <v>558</v>
      </c>
      <c r="B9" s="56">
        <v>20</v>
      </c>
      <c r="C9" s="56" t="s">
        <v>17</v>
      </c>
      <c r="D9" s="56">
        <v>2.5</v>
      </c>
      <c r="E9" s="56">
        <v>0.2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2.5</v>
      </c>
      <c r="M9" s="56">
        <v>0</v>
      </c>
      <c r="N9" s="56">
        <v>0</v>
      </c>
      <c r="O9" s="56">
        <v>0</v>
      </c>
      <c r="P9" s="56">
        <v>0</v>
      </c>
      <c r="Q9" s="56">
        <v>5.2</v>
      </c>
    </row>
    <row r="10" spans="1:17">
      <c r="A10" s="56">
        <v>566</v>
      </c>
      <c r="B10" s="56">
        <v>20</v>
      </c>
      <c r="C10" s="56" t="s">
        <v>17</v>
      </c>
      <c r="D10" s="56">
        <v>2.5</v>
      </c>
      <c r="E10" s="56">
        <v>0.2</v>
      </c>
      <c r="F10" s="56">
        <v>0</v>
      </c>
      <c r="G10" s="56">
        <v>0</v>
      </c>
      <c r="H10" s="56">
        <v>0</v>
      </c>
      <c r="I10" s="56">
        <v>1.5</v>
      </c>
      <c r="J10" s="56">
        <v>0.3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4.5</v>
      </c>
    </row>
    <row r="11" spans="1:17">
      <c r="A11" s="56" t="s">
        <v>20</v>
      </c>
      <c r="B11" s="56">
        <v>20</v>
      </c>
      <c r="C11" s="56" t="s">
        <v>17</v>
      </c>
      <c r="D11" s="56">
        <v>2.5</v>
      </c>
      <c r="E11" s="56">
        <v>0.2</v>
      </c>
      <c r="F11" s="56">
        <v>0</v>
      </c>
      <c r="G11" s="56">
        <v>0</v>
      </c>
      <c r="H11" s="56">
        <v>0</v>
      </c>
      <c r="I11" s="56">
        <v>0</v>
      </c>
      <c r="J11" s="56">
        <v>0.3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2.5</v>
      </c>
      <c r="Q11" s="56">
        <v>5.5</v>
      </c>
    </row>
    <row r="12" spans="1:17">
      <c r="A12" s="56">
        <v>574</v>
      </c>
      <c r="B12" s="56">
        <v>20</v>
      </c>
      <c r="C12" s="56" t="s">
        <v>17</v>
      </c>
      <c r="D12" s="56">
        <v>2.5</v>
      </c>
      <c r="E12" s="56">
        <v>0.2</v>
      </c>
      <c r="F12" s="56">
        <v>0</v>
      </c>
      <c r="G12" s="56">
        <v>0</v>
      </c>
      <c r="H12" s="56">
        <v>0</v>
      </c>
      <c r="I12" s="56">
        <v>1.5</v>
      </c>
      <c r="J12" s="56">
        <v>0.3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4.5</v>
      </c>
    </row>
    <row r="13" spans="1:17">
      <c r="A13" s="56" t="s">
        <v>21</v>
      </c>
      <c r="B13" s="56">
        <v>20</v>
      </c>
      <c r="C13" s="56" t="s">
        <v>17</v>
      </c>
      <c r="D13" s="56">
        <v>2.5</v>
      </c>
      <c r="E13" s="56">
        <v>0.2</v>
      </c>
      <c r="F13" s="56">
        <v>0</v>
      </c>
      <c r="G13" s="56">
        <v>0</v>
      </c>
      <c r="H13" s="56">
        <v>0</v>
      </c>
      <c r="I13" s="56">
        <v>0</v>
      </c>
      <c r="J13" s="56">
        <v>0.3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2.5</v>
      </c>
      <c r="Q13" s="56">
        <v>5.5</v>
      </c>
    </row>
    <row r="14" spans="1:17" s="60" customFormat="1">
      <c r="A14" s="57">
        <v>582</v>
      </c>
      <c r="B14" s="57">
        <v>20</v>
      </c>
      <c r="C14" s="57" t="s">
        <v>17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</row>
    <row r="15" spans="1:17" s="60" customFormat="1">
      <c r="A15" s="57">
        <v>590</v>
      </c>
      <c r="B15" s="57">
        <v>20</v>
      </c>
      <c r="C15" s="57" t="s">
        <v>17</v>
      </c>
      <c r="D15" s="57">
        <v>2.5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2.5</v>
      </c>
    </row>
    <row r="16" spans="1:17" s="60" customFormat="1">
      <c r="A16" s="57">
        <v>604</v>
      </c>
      <c r="B16" s="57">
        <v>0</v>
      </c>
      <c r="C16" s="57">
        <v>0</v>
      </c>
      <c r="D16" s="57">
        <v>2.5</v>
      </c>
      <c r="E16" s="57">
        <v>0.2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2.7</v>
      </c>
    </row>
    <row r="17" spans="1:17" s="60" customFormat="1">
      <c r="A17" s="57">
        <v>612</v>
      </c>
      <c r="B17" s="57">
        <v>20</v>
      </c>
      <c r="C17" s="57" t="s">
        <v>17</v>
      </c>
      <c r="D17" s="57">
        <v>2.5</v>
      </c>
      <c r="E17" s="57">
        <v>0.2</v>
      </c>
      <c r="F17" s="57">
        <v>0</v>
      </c>
      <c r="G17" s="57">
        <v>0</v>
      </c>
      <c r="H17" s="57">
        <v>0</v>
      </c>
      <c r="I17" s="57">
        <v>0</v>
      </c>
      <c r="J17" s="57">
        <v>0.6</v>
      </c>
      <c r="K17" s="57">
        <v>0</v>
      </c>
      <c r="L17" s="57">
        <v>0</v>
      </c>
      <c r="M17" s="57">
        <v>0</v>
      </c>
      <c r="N17" s="57">
        <v>1.5</v>
      </c>
      <c r="O17" s="57">
        <v>1</v>
      </c>
      <c r="P17" s="57">
        <v>0</v>
      </c>
      <c r="Q17" s="57">
        <v>5.8</v>
      </c>
    </row>
    <row r="18" spans="1:17" s="60" customFormat="1">
      <c r="A18" s="57" t="s">
        <v>22</v>
      </c>
      <c r="B18" s="57">
        <v>20</v>
      </c>
      <c r="C18" s="57" t="s">
        <v>17</v>
      </c>
      <c r="D18" s="57">
        <v>2.5</v>
      </c>
      <c r="E18" s="57">
        <v>0.2</v>
      </c>
      <c r="F18" s="57">
        <v>0</v>
      </c>
      <c r="G18" s="57">
        <v>0</v>
      </c>
      <c r="H18" s="57">
        <v>0</v>
      </c>
      <c r="I18" s="57">
        <v>0</v>
      </c>
      <c r="J18" s="57">
        <v>0.6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2.5</v>
      </c>
      <c r="Q18" s="57">
        <v>5.8</v>
      </c>
    </row>
    <row r="19" spans="1:17" s="60" customFormat="1">
      <c r="A19" s="57">
        <v>620</v>
      </c>
      <c r="B19" s="57">
        <v>20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1.5</v>
      </c>
      <c r="O19" s="57">
        <v>1</v>
      </c>
      <c r="P19" s="57">
        <v>0</v>
      </c>
      <c r="Q19" s="57">
        <v>2.5</v>
      </c>
    </row>
    <row r="20" spans="1:17" s="60" customFormat="1">
      <c r="A20" s="57">
        <v>639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</row>
    <row r="21" spans="1:17" s="60" customFormat="1">
      <c r="A21" s="57">
        <v>647</v>
      </c>
      <c r="B21" s="57">
        <v>0</v>
      </c>
      <c r="C21" s="57">
        <v>0</v>
      </c>
      <c r="D21" s="57">
        <v>2.5</v>
      </c>
      <c r="E21" s="57">
        <v>0.2</v>
      </c>
      <c r="F21" s="57">
        <v>0</v>
      </c>
      <c r="G21" s="57">
        <v>0</v>
      </c>
      <c r="H21" s="57">
        <v>0</v>
      </c>
      <c r="I21" s="57">
        <v>1.5</v>
      </c>
      <c r="J21" s="57">
        <v>0.3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4.5</v>
      </c>
    </row>
    <row r="22" spans="1:17" s="60" customFormat="1">
      <c r="A22" s="57">
        <v>655</v>
      </c>
      <c r="B22" s="57">
        <v>20</v>
      </c>
      <c r="C22" s="57" t="s">
        <v>17</v>
      </c>
      <c r="D22" s="57">
        <v>2.5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2.5</v>
      </c>
    </row>
    <row r="23" spans="1:17" s="60" customFormat="1">
      <c r="A23" s="57">
        <v>680</v>
      </c>
      <c r="B23" s="57">
        <v>20</v>
      </c>
      <c r="C23" s="57" t="s">
        <v>17</v>
      </c>
      <c r="D23" s="57">
        <v>2.5</v>
      </c>
      <c r="E23" s="57">
        <v>0.2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2.5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5.2</v>
      </c>
    </row>
    <row r="24" spans="1:17" s="60" customFormat="1" ht="38.25">
      <c r="A24" s="57" t="s">
        <v>23</v>
      </c>
      <c r="B24" s="57">
        <v>0</v>
      </c>
      <c r="C24" s="57" t="s">
        <v>17</v>
      </c>
      <c r="D24" s="57">
        <v>2.5</v>
      </c>
      <c r="E24" s="57">
        <v>0.2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2.5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5.2</v>
      </c>
    </row>
    <row r="25" spans="1:17" s="60" customFormat="1">
      <c r="A25" s="57">
        <v>736</v>
      </c>
      <c r="B25" s="57">
        <v>22.5</v>
      </c>
      <c r="C25" s="57" t="s">
        <v>17</v>
      </c>
      <c r="D25" s="57">
        <v>2.5</v>
      </c>
      <c r="E25" s="57">
        <v>0.2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2.7</v>
      </c>
    </row>
    <row r="26" spans="1:17" s="60" customFormat="1">
      <c r="A26" s="57" t="s">
        <v>24</v>
      </c>
      <c r="B26" s="57">
        <v>22.5</v>
      </c>
      <c r="C26" s="57" t="s">
        <v>17</v>
      </c>
      <c r="D26" s="57">
        <v>2.5</v>
      </c>
      <c r="E26" s="57">
        <v>0.2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2.7</v>
      </c>
    </row>
    <row r="27" spans="1:17" s="60" customFormat="1" ht="25.5">
      <c r="A27" s="57" t="s">
        <v>25</v>
      </c>
      <c r="B27" s="57">
        <v>1.2</v>
      </c>
      <c r="C27" s="57">
        <v>0.1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0.2</v>
      </c>
      <c r="N27" s="57">
        <v>0</v>
      </c>
      <c r="O27" s="57">
        <v>0</v>
      </c>
      <c r="P27" s="57">
        <v>0</v>
      </c>
      <c r="Q27" s="57">
        <v>0.2</v>
      </c>
    </row>
    <row r="28" spans="1:17" s="60" customFormat="1" ht="25.5">
      <c r="A28" s="57" t="s">
        <v>26</v>
      </c>
      <c r="B28" s="57">
        <v>1.2</v>
      </c>
      <c r="C28" s="57">
        <v>0.1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0.2</v>
      </c>
      <c r="N28" s="57">
        <v>0</v>
      </c>
      <c r="O28" s="57">
        <v>0</v>
      </c>
      <c r="P28" s="57">
        <v>0</v>
      </c>
      <c r="Q28" s="57">
        <v>0.2</v>
      </c>
    </row>
    <row r="29" spans="1:17" s="60" customFormat="1">
      <c r="A29" s="57" t="s">
        <v>27</v>
      </c>
      <c r="B29" s="57">
        <v>1.7</v>
      </c>
      <c r="C29" s="57">
        <v>0.1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0.25</v>
      </c>
      <c r="N29" s="57">
        <v>0</v>
      </c>
      <c r="O29" s="57">
        <v>0</v>
      </c>
      <c r="P29" s="57">
        <v>0</v>
      </c>
      <c r="Q29" s="57">
        <v>0.25</v>
      </c>
    </row>
    <row r="30" spans="1:17" s="60" customFormat="1">
      <c r="A30" s="57" t="s">
        <v>28</v>
      </c>
      <c r="B30" s="57">
        <v>2.5</v>
      </c>
      <c r="C30" s="57">
        <v>0.1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0.25</v>
      </c>
      <c r="N30" s="57">
        <v>0</v>
      </c>
      <c r="O30" s="57">
        <v>0</v>
      </c>
      <c r="P30" s="57">
        <v>0</v>
      </c>
      <c r="Q30" s="57">
        <v>0.25</v>
      </c>
    </row>
    <row r="31" spans="1:17" s="60" customFormat="1">
      <c r="A31" s="57">
        <v>779</v>
      </c>
      <c r="B31" s="57">
        <v>5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</row>
    <row r="32" spans="1:17" s="60" customFormat="1">
      <c r="A32" s="57">
        <v>787</v>
      </c>
      <c r="B32" s="57">
        <v>20</v>
      </c>
      <c r="C32" s="57" t="s">
        <v>17</v>
      </c>
      <c r="D32" s="57">
        <v>2.5</v>
      </c>
      <c r="E32" s="57">
        <v>0.2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2.5</v>
      </c>
      <c r="N32" s="57">
        <v>0</v>
      </c>
      <c r="O32" s="57">
        <v>0</v>
      </c>
      <c r="P32" s="57">
        <v>0</v>
      </c>
      <c r="Q32" s="57">
        <v>5.2</v>
      </c>
    </row>
    <row r="33" spans="1:17" s="60" customFormat="1">
      <c r="A33" s="57" t="s">
        <v>29</v>
      </c>
      <c r="B33" s="57">
        <v>20</v>
      </c>
      <c r="C33" s="57" t="s">
        <v>17</v>
      </c>
      <c r="D33" s="57">
        <v>2.5</v>
      </c>
      <c r="E33" s="57">
        <v>0.2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2.5</v>
      </c>
      <c r="Q33" s="57">
        <v>5.2</v>
      </c>
    </row>
    <row r="34" spans="1:17" s="60" customFormat="1">
      <c r="A34" s="57" t="s">
        <v>30</v>
      </c>
      <c r="B34" s="57">
        <v>20</v>
      </c>
      <c r="C34" s="57" t="s">
        <v>17</v>
      </c>
      <c r="D34" s="57">
        <v>2.5</v>
      </c>
      <c r="E34" s="57">
        <v>2.7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2.5</v>
      </c>
      <c r="Q34" s="57">
        <v>7.7</v>
      </c>
    </row>
    <row r="35" spans="1:17" s="60" customFormat="1">
      <c r="A35" s="57">
        <v>825</v>
      </c>
      <c r="B35" s="57">
        <v>0</v>
      </c>
      <c r="C35" s="57">
        <v>0</v>
      </c>
      <c r="D35" s="57">
        <v>2.5</v>
      </c>
      <c r="E35" s="57">
        <v>2.7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5.2</v>
      </c>
    </row>
    <row r="36" spans="1:17" s="60" customFormat="1">
      <c r="A36" s="57">
        <v>833</v>
      </c>
      <c r="B36" s="57">
        <v>0</v>
      </c>
      <c r="C36" s="57">
        <v>0</v>
      </c>
      <c r="D36" s="57">
        <v>2.5</v>
      </c>
      <c r="E36" s="57">
        <v>0.2</v>
      </c>
      <c r="F36" s="57">
        <v>1</v>
      </c>
      <c r="G36" s="57">
        <v>1.5</v>
      </c>
      <c r="H36" s="57">
        <v>0</v>
      </c>
      <c r="I36" s="57">
        <v>0</v>
      </c>
      <c r="J36" s="57">
        <v>0.6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5.8</v>
      </c>
    </row>
    <row r="37" spans="1:17" s="60" customFormat="1">
      <c r="A37" s="57">
        <v>876</v>
      </c>
      <c r="B37" s="57">
        <v>20</v>
      </c>
      <c r="C37" s="57" t="s">
        <v>17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</row>
    <row r="39" spans="1:17">
      <c r="A39" s="61" t="s">
        <v>62</v>
      </c>
      <c r="B39" s="58" t="s">
        <v>63</v>
      </c>
    </row>
  </sheetData>
  <sheetProtection password="E357" sheet="1" objects="1" scenarios="1"/>
  <hyperlinks>
    <hyperlink ref="B39" r:id="rId1" location="1960257"/>
  </hyperlinks>
  <pageMargins left="0.511811024" right="0.511811024" top="0.78740157499999996" bottom="0.78740157499999996" header="0.31496062000000002" footer="0.31496062000000002"/>
  <pageSetup paperSize="9" orientation="portrait" r:id="rId2"/>
  <headerFooter>
    <oddHeader>&amp;C&amp;"-,Negrito"ANEXO II
TABELA DE ALÍQUOTAS POR CÓDIGOS FPAS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DCTFWeb</vt:lpstr>
      <vt:lpstr>FPAS</vt:lpstr>
      <vt:lpstr>DCTFWeb!Area_de_impressao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Peneluca</dc:creator>
  <cp:lastModifiedBy>Braga &amp; Peneluca</cp:lastModifiedBy>
  <cp:lastPrinted>2021-12-12T18:59:03Z</cp:lastPrinted>
  <dcterms:created xsi:type="dcterms:W3CDTF">2021-12-09T13:27:12Z</dcterms:created>
  <dcterms:modified xsi:type="dcterms:W3CDTF">2021-12-12T19:07:56Z</dcterms:modified>
</cp:coreProperties>
</file>