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1760"/>
  </bookViews>
  <sheets>
    <sheet name="CONTRIB. PREVIDENCIÁRIA 2025" sheetId="1" r:id="rId1"/>
  </sheets>
  <definedNames>
    <definedName name="_xlnm.Print_Area" localSheetId="0">'CONTRIB. PREVIDENCIÁRIA 2025'!$A$1:$G$28</definedName>
  </definedNames>
  <calcPr calcId="125725" iterateDelta="1E-4"/>
</workbook>
</file>

<file path=xl/calcChain.xml><?xml version="1.0" encoding="utf-8"?>
<calcChain xmlns="http://schemas.openxmlformats.org/spreadsheetml/2006/main">
  <c r="B11" i="1"/>
  <c r="B12"/>
  <c r="B13"/>
  <c r="B10"/>
  <c r="D10" s="1"/>
  <c r="D11" l="1"/>
  <c r="F11" s="1"/>
  <c r="G11" s="1"/>
  <c r="F10"/>
  <c r="G10" s="1"/>
  <c r="E10"/>
  <c r="E11" l="1"/>
  <c r="D12" s="1"/>
  <c r="F12" s="1"/>
  <c r="G12" s="1"/>
  <c r="E12" l="1"/>
  <c r="D13" s="1"/>
  <c r="E13" s="1"/>
  <c r="F13" l="1"/>
  <c r="G13" s="1"/>
  <c r="G16" s="1"/>
  <c r="G15" s="1"/>
</calcChain>
</file>

<file path=xl/sharedStrings.xml><?xml version="1.0" encoding="utf-8"?>
<sst xmlns="http://schemas.openxmlformats.org/spreadsheetml/2006/main" count="21" uniqueCount="19">
  <si>
    <t>FAIXA</t>
  </si>
  <si>
    <t>ALÍQUOTA</t>
  </si>
  <si>
    <t>VALOR DA FAIXA</t>
  </si>
  <si>
    <t>BASE</t>
  </si>
  <si>
    <t>VL INSS</t>
  </si>
  <si>
    <t>REMUNERAÇÃO:</t>
  </si>
  <si>
    <t>VALOR TOTAL DO INSS:</t>
  </si>
  <si>
    <t>ALÍQUOTA EFETIVA:</t>
  </si>
  <si>
    <t>RESTA</t>
  </si>
  <si>
    <t>TETO:</t>
  </si>
  <si>
    <t>CONTRIBUIÇÃO PREVIDENCIÁRIA</t>
  </si>
  <si>
    <t>CALCULADORA</t>
  </si>
  <si>
    <r>
      <t xml:space="preserve">Acesse o site: </t>
    </r>
    <r>
      <rPr>
        <b/>
        <sz val="11"/>
        <color rgb="FF0000FF"/>
        <rFont val="Cambria"/>
        <family val="1"/>
        <scheme val="major"/>
      </rPr>
      <t>www.olhartrabalhista.com.br</t>
    </r>
  </si>
  <si>
    <r>
      <t xml:space="preserve">Telegram: </t>
    </r>
    <r>
      <rPr>
        <sz val="11"/>
        <color rgb="FF0000FF"/>
        <rFont val="Cambria"/>
        <family val="1"/>
        <scheme val="major"/>
      </rPr>
      <t xml:space="preserve">https://t.me/olhartrabalhista </t>
    </r>
  </si>
  <si>
    <t xml:space="preserve">Base Legal: </t>
  </si>
  <si>
    <t>SALÁRIO DE CONTRIBUIÇÃO</t>
  </si>
  <si>
    <t>PORTARIA INTERMINISTERIAL MTP/ME Nº 12, DE 17 DE JANEIRO DE 2022</t>
  </si>
  <si>
    <t>PORTARIA INTERMINISTERIAL MPS/MF Nº 6, DE 10 DE JANEIRO DE 2025</t>
  </si>
  <si>
    <t>TABELA DE CONTRIBUIÇÃO DOS SEGURADOS EMPREGADO, EMPREGADO DOMÉSTICO E TRABALHADOR AVULSO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</si>
</sst>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rgb="FF0000FF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rgb="FFFF0066"/>
      <name val="Cambria"/>
      <family val="1"/>
      <scheme val="major"/>
    </font>
    <font>
      <sz val="11"/>
      <color rgb="FF0000FF"/>
      <name val="Cambria"/>
      <family val="1"/>
      <scheme val="major"/>
    </font>
    <font>
      <b/>
      <sz val="7.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4" fontId="2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4" fontId="8" fillId="0" borderId="1" xfId="0" applyNumberFormat="1" applyFont="1" applyBorder="1" applyAlignment="1" applyProtection="1">
      <alignment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44" fontId="6" fillId="0" borderId="1" xfId="0" applyNumberFormat="1" applyFont="1" applyBorder="1" applyAlignment="1" applyProtection="1">
      <alignment vertical="center"/>
      <protection hidden="1"/>
    </xf>
    <xf numFmtId="9" fontId="8" fillId="0" borderId="1" xfId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64" fontId="8" fillId="0" borderId="3" xfId="1" applyNumberFormat="1" applyFont="1" applyFill="1" applyBorder="1" applyAlignment="1" applyProtection="1">
      <alignment horizontal="center" vertical="center"/>
      <protection hidden="1"/>
    </xf>
    <xf numFmtId="9" fontId="8" fillId="0" borderId="3" xfId="1" applyFont="1" applyFill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9" fontId="8" fillId="0" borderId="6" xfId="1" applyFont="1" applyFill="1" applyBorder="1" applyAlignment="1" applyProtection="1">
      <alignment horizontal="center" vertical="center"/>
      <protection hidden="1"/>
    </xf>
    <xf numFmtId="44" fontId="2" fillId="0" borderId="3" xfId="0" applyNumberFormat="1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right" vertical="center" wrapText="1"/>
      <protection hidden="1"/>
    </xf>
    <xf numFmtId="44" fontId="9" fillId="0" borderId="3" xfId="0" applyNumberFormat="1" applyFont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10" fontId="3" fillId="0" borderId="3" xfId="1" applyNumberFormat="1" applyFont="1" applyFill="1" applyBorder="1" applyAlignment="1" applyProtection="1">
      <alignment horizontal="right" vertical="center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44" fontId="5" fillId="0" borderId="6" xfId="0" applyNumberFormat="1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44" fontId="4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44" fontId="6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8" fillId="0" borderId="11" xfId="0" applyNumberFormat="1" applyFont="1" applyBorder="1" applyAlignment="1" applyProtection="1">
      <alignment vertical="center"/>
      <protection hidden="1"/>
    </xf>
    <xf numFmtId="44" fontId="8" fillId="0" borderId="12" xfId="0" applyNumberFormat="1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right" vertical="center" wrapText="1"/>
      <protection hidden="1"/>
    </xf>
    <xf numFmtId="0" fontId="7" fillId="0" borderId="5" xfId="0" applyFont="1" applyBorder="1" applyAlignment="1" applyProtection="1">
      <alignment horizontal="right" vertical="center" wrapText="1"/>
      <protection hidden="1"/>
    </xf>
    <xf numFmtId="0" fontId="7" fillId="0" borderId="2" xfId="0" applyFont="1" applyBorder="1" applyAlignment="1" applyProtection="1">
      <alignment horizontal="right" vertical="center" wrapText="1"/>
      <protection hidden="1"/>
    </xf>
    <xf numFmtId="0" fontId="7" fillId="0" borderId="1" xfId="0" applyFont="1" applyBorder="1" applyAlignment="1" applyProtection="1">
      <alignment horizontal="right" vertical="center" wrapText="1"/>
      <protection hidden="1"/>
    </xf>
    <xf numFmtId="44" fontId="8" fillId="0" borderId="1" xfId="0" applyNumberFormat="1" applyFont="1" applyBorder="1" applyAlignment="1" applyProtection="1">
      <alignment vertical="center"/>
      <protection locked="0" hidden="1"/>
    </xf>
    <xf numFmtId="44" fontId="8" fillId="0" borderId="5" xfId="0" applyNumberFormat="1" applyFont="1" applyBorder="1" applyAlignment="1" applyProtection="1">
      <alignment vertical="center"/>
      <protection hidden="1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CC"/>
      <color rgb="FF0000FF"/>
      <color rgb="FFFF0066"/>
      <color rgb="FFFF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41414</xdr:colOff>
      <xdr:row>0</xdr:row>
      <xdr:rowOff>1</xdr:rowOff>
    </xdr:from>
    <xdr:to>
      <xdr:col>0</xdr:col>
      <xdr:colOff>661790</xdr:colOff>
      <xdr:row>3</xdr:row>
      <xdr:rowOff>97971</xdr:rowOff>
    </xdr:to>
    <xdr:pic>
      <xdr:nvPicPr>
        <xdr:cNvPr id="7" name="Imagem 6" descr="Logo OT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14" y="1"/>
          <a:ext cx="620376" cy="636813"/>
        </a:xfrm>
        <a:prstGeom prst="rect">
          <a:avLst/>
        </a:prstGeom>
      </xdr:spPr>
    </xdr:pic>
    <xdr:clientData/>
  </xdr:twoCellAnchor>
  <xdr:twoCellAnchor>
    <xdr:from>
      <xdr:col>7</xdr:col>
      <xdr:colOff>46956</xdr:colOff>
      <xdr:row>7</xdr:row>
      <xdr:rowOff>53668</xdr:rowOff>
    </xdr:from>
    <xdr:to>
      <xdr:col>7</xdr:col>
      <xdr:colOff>563451</xdr:colOff>
      <xdr:row>7</xdr:row>
      <xdr:rowOff>228065</xdr:rowOff>
    </xdr:to>
    <xdr:sp macro="" textlink="">
      <xdr:nvSpPr>
        <xdr:cNvPr id="11" name="Seta para a esquerda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5393030" y="1462295"/>
          <a:ext cx="516495" cy="174397"/>
        </a:xfrm>
        <a:prstGeom prst="leftArrow">
          <a:avLst>
            <a:gd name="adj1" fmla="val 54348"/>
            <a:gd name="adj2" fmla="val 71739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8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4"/>
  <sheetViews>
    <sheetView showGridLines="0" tabSelected="1" zoomScale="175" zoomScaleNormal="175" zoomScaleSheetLayoutView="166" zoomScalePageLayoutView="115" workbookViewId="0">
      <selection activeCell="G8" sqref="G8"/>
    </sheetView>
  </sheetViews>
  <sheetFormatPr defaultColWidth="16.28515625" defaultRowHeight="14.25"/>
  <cols>
    <col min="1" max="1" width="12.140625" style="2" customWidth="1"/>
    <col min="2" max="2" width="21.7109375" style="1" hidden="1" customWidth="1"/>
    <col min="3" max="3" width="40.85546875" style="1" customWidth="1"/>
    <col min="4" max="5" width="12.140625" style="3" hidden="1" customWidth="1"/>
    <col min="6" max="6" width="8.85546875" style="3" hidden="1" customWidth="1"/>
    <col min="7" max="7" width="21.7109375" style="1" customWidth="1"/>
    <col min="8" max="16384" width="16.28515625" style="1"/>
  </cols>
  <sheetData>
    <row r="2" spans="1:9">
      <c r="A2" s="40" t="s">
        <v>10</v>
      </c>
      <c r="B2" s="40"/>
      <c r="C2" s="40"/>
      <c r="D2" s="40"/>
      <c r="E2" s="40"/>
      <c r="F2" s="40"/>
      <c r="G2" s="40"/>
    </row>
    <row r="3" spans="1:9">
      <c r="A3" s="41">
        <v>45658</v>
      </c>
      <c r="B3" s="40"/>
      <c r="C3" s="40"/>
      <c r="D3" s="40"/>
      <c r="E3" s="40"/>
      <c r="F3" s="40"/>
      <c r="G3" s="40"/>
    </row>
    <row r="4" spans="1:9">
      <c r="A4" s="5"/>
      <c r="B4" s="5"/>
      <c r="C4" s="5"/>
      <c r="D4" s="5"/>
      <c r="E4" s="5"/>
      <c r="F4" s="5"/>
      <c r="G4" s="5"/>
    </row>
    <row r="5" spans="1:9">
      <c r="A5" s="5"/>
      <c r="B5" s="5"/>
      <c r="C5" s="5"/>
      <c r="D5" s="5"/>
      <c r="E5" s="5"/>
      <c r="F5" s="5"/>
      <c r="G5" s="5"/>
    </row>
    <row r="6" spans="1:9" ht="15" thickBot="1"/>
    <row r="7" spans="1:9" ht="24.75" customHeight="1">
      <c r="A7" s="37" t="s">
        <v>11</v>
      </c>
      <c r="B7" s="38"/>
      <c r="C7" s="38"/>
      <c r="D7" s="38"/>
      <c r="E7" s="38"/>
      <c r="F7" s="38"/>
      <c r="G7" s="39"/>
    </row>
    <row r="8" spans="1:9">
      <c r="A8" s="45" t="s">
        <v>5</v>
      </c>
      <c r="B8" s="46"/>
      <c r="C8" s="46"/>
      <c r="D8" s="46"/>
      <c r="E8" s="46"/>
      <c r="F8" s="17"/>
      <c r="G8" s="18"/>
      <c r="H8" s="4"/>
    </row>
    <row r="9" spans="1:9" s="5" customFormat="1" hidden="1">
      <c r="A9" s="19" t="s">
        <v>0</v>
      </c>
      <c r="B9" s="20" t="s">
        <v>2</v>
      </c>
      <c r="C9" s="20" t="s">
        <v>1</v>
      </c>
      <c r="D9" s="21" t="s">
        <v>3</v>
      </c>
      <c r="E9" s="21" t="s">
        <v>8</v>
      </c>
      <c r="F9" s="22"/>
      <c r="G9" s="23" t="s">
        <v>4</v>
      </c>
    </row>
    <row r="10" spans="1:9" hidden="1">
      <c r="A10" s="11">
        <v>1</v>
      </c>
      <c r="B10" s="6">
        <f>C20</f>
        <v>1518</v>
      </c>
      <c r="C10" s="7">
        <v>7.4999999999999997E-2</v>
      </c>
      <c r="D10" s="6">
        <f>IF(B10&lt;=G8,B10,G8)</f>
        <v>0</v>
      </c>
      <c r="E10" s="6">
        <f>G8-D10</f>
        <v>0</v>
      </c>
      <c r="F10" s="8">
        <f>IF(D10=0,0,D10*C10)</f>
        <v>0</v>
      </c>
      <c r="G10" s="16">
        <f>F10</f>
        <v>0</v>
      </c>
    </row>
    <row r="11" spans="1:9" hidden="1">
      <c r="A11" s="11">
        <v>2</v>
      </c>
      <c r="B11" s="6">
        <f t="shared" ref="B11:B13" si="0">C21</f>
        <v>2793.88</v>
      </c>
      <c r="C11" s="9">
        <v>0.09</v>
      </c>
      <c r="D11" s="6">
        <f>IF(G8&gt;B11,B11-B10,G8-D10)</f>
        <v>0</v>
      </c>
      <c r="E11" s="6">
        <f>G8-D10-D11</f>
        <v>0</v>
      </c>
      <c r="F11" s="8">
        <f>IF(D11=0,0,D11*C11)</f>
        <v>0</v>
      </c>
      <c r="G11" s="16">
        <f>F11</f>
        <v>0</v>
      </c>
    </row>
    <row r="12" spans="1:9" hidden="1">
      <c r="A12" s="11">
        <v>3</v>
      </c>
      <c r="B12" s="6">
        <f t="shared" si="0"/>
        <v>4190.83</v>
      </c>
      <c r="C12" s="9">
        <v>0.12</v>
      </c>
      <c r="D12" s="6">
        <f>IF(G8&lt;B12,E11,B12-B11)</f>
        <v>0</v>
      </c>
      <c r="E12" s="6">
        <f>G8-D10-D11-D12</f>
        <v>0</v>
      </c>
      <c r="F12" s="8">
        <f>IF(D12=0,0,D12*C12)</f>
        <v>0</v>
      </c>
      <c r="G12" s="16">
        <f>F12</f>
        <v>0</v>
      </c>
    </row>
    <row r="13" spans="1:9" hidden="1">
      <c r="A13" s="11">
        <v>4</v>
      </c>
      <c r="B13" s="6">
        <f t="shared" si="0"/>
        <v>8157.41</v>
      </c>
      <c r="C13" s="9">
        <v>0.14000000000000001</v>
      </c>
      <c r="D13" s="6">
        <f>IF(G8&lt;=B13,E12,E12)</f>
        <v>0</v>
      </c>
      <c r="E13" s="6">
        <f>G8-D10-D11-D12-D13</f>
        <v>0</v>
      </c>
      <c r="F13" s="8">
        <f>IF(D13=0,0,D13*C13)</f>
        <v>0</v>
      </c>
      <c r="G13" s="16">
        <f>IF(SUM(F10:F13)&gt;G14,G14-F10-F11-F12,F13)</f>
        <v>0</v>
      </c>
      <c r="H13" s="3"/>
      <c r="I13" s="3"/>
    </row>
    <row r="14" spans="1:9">
      <c r="A14" s="45" t="s">
        <v>9</v>
      </c>
      <c r="B14" s="46"/>
      <c r="C14" s="46"/>
      <c r="D14" s="46"/>
      <c r="E14" s="46"/>
      <c r="F14" s="17"/>
      <c r="G14" s="16">
        <v>951.63</v>
      </c>
      <c r="I14" s="3"/>
    </row>
    <row r="15" spans="1:9" ht="21" customHeight="1">
      <c r="A15" s="45" t="s">
        <v>7</v>
      </c>
      <c r="B15" s="46"/>
      <c r="C15" s="46"/>
      <c r="D15" s="46"/>
      <c r="E15" s="46"/>
      <c r="F15" s="17"/>
      <c r="G15" s="24">
        <f>IF(G8=0,0,(G16/G8))</f>
        <v>0</v>
      </c>
    </row>
    <row r="16" spans="1:9" ht="21" customHeight="1" thickBot="1">
      <c r="A16" s="43" t="s">
        <v>6</v>
      </c>
      <c r="B16" s="44"/>
      <c r="C16" s="44"/>
      <c r="D16" s="44"/>
      <c r="E16" s="44"/>
      <c r="F16" s="25"/>
      <c r="G16" s="26">
        <f>SUM(G10:G13)</f>
        <v>0</v>
      </c>
    </row>
    <row r="17" spans="1:8" ht="15" thickBot="1">
      <c r="G17" s="3"/>
    </row>
    <row r="18" spans="1:8">
      <c r="A18" s="49" t="s">
        <v>18</v>
      </c>
      <c r="B18" s="50"/>
      <c r="C18" s="50"/>
      <c r="D18" s="50"/>
      <c r="E18" s="50"/>
      <c r="F18" s="50"/>
      <c r="G18" s="51"/>
    </row>
    <row r="19" spans="1:8" s="30" customFormat="1">
      <c r="A19" s="27" t="s">
        <v>0</v>
      </c>
      <c r="B19" s="42" t="s">
        <v>15</v>
      </c>
      <c r="C19" s="42"/>
      <c r="D19" s="29"/>
      <c r="E19" s="29"/>
      <c r="F19" s="29"/>
      <c r="G19" s="28" t="s">
        <v>1</v>
      </c>
    </row>
    <row r="20" spans="1:8">
      <c r="A20" s="11">
        <v>1</v>
      </c>
      <c r="B20" s="33">
        <v>0</v>
      </c>
      <c r="C20" s="47">
        <v>1518</v>
      </c>
      <c r="D20" s="6"/>
      <c r="E20" s="6"/>
      <c r="F20" s="6"/>
      <c r="G20" s="12">
        <v>7.4999999999999997E-2</v>
      </c>
    </row>
    <row r="21" spans="1:8">
      <c r="A21" s="11">
        <v>2</v>
      </c>
      <c r="B21" s="33">
        <v>1302.01</v>
      </c>
      <c r="C21" s="33">
        <v>2793.88</v>
      </c>
      <c r="D21" s="6"/>
      <c r="E21" s="6"/>
      <c r="F21" s="6"/>
      <c r="G21" s="13">
        <v>0.09</v>
      </c>
    </row>
    <row r="22" spans="1:8">
      <c r="A22" s="11">
        <v>3</v>
      </c>
      <c r="B22" s="33">
        <v>2571.3000000000002</v>
      </c>
      <c r="C22" s="33">
        <v>4190.83</v>
      </c>
      <c r="D22" s="6"/>
      <c r="E22" s="6"/>
      <c r="F22" s="6"/>
      <c r="G22" s="13">
        <v>0.12</v>
      </c>
    </row>
    <row r="23" spans="1:8" ht="15" thickBot="1">
      <c r="A23" s="14">
        <v>4</v>
      </c>
      <c r="B23" s="34">
        <v>3856.95</v>
      </c>
      <c r="C23" s="34">
        <v>8157.41</v>
      </c>
      <c r="D23" s="48"/>
      <c r="E23" s="48"/>
      <c r="F23" s="48"/>
      <c r="G23" s="15">
        <v>0.14000000000000001</v>
      </c>
      <c r="H23" s="3"/>
    </row>
    <row r="24" spans="1:8" s="4" customFormat="1" ht="10.5">
      <c r="A24" s="32" t="s">
        <v>14</v>
      </c>
      <c r="B24" s="4" t="s">
        <v>16</v>
      </c>
      <c r="C24" s="4" t="s">
        <v>17</v>
      </c>
      <c r="D24" s="31"/>
      <c r="E24" s="31"/>
      <c r="F24" s="31"/>
      <c r="G24" s="31"/>
      <c r="H24" s="31"/>
    </row>
    <row r="25" spans="1:8" s="4" customFormat="1" ht="10.5">
      <c r="A25" s="32"/>
      <c r="D25" s="31"/>
      <c r="E25" s="31"/>
      <c r="F25" s="31"/>
    </row>
    <row r="26" spans="1:8">
      <c r="A26" s="10"/>
    </row>
    <row r="27" spans="1:8">
      <c r="A27" s="35" t="s">
        <v>12</v>
      </c>
      <c r="B27" s="35"/>
      <c r="C27" s="35"/>
      <c r="D27" s="35"/>
      <c r="E27" s="35"/>
      <c r="F27" s="35"/>
      <c r="G27" s="35"/>
    </row>
    <row r="28" spans="1:8">
      <c r="A28" s="36" t="s">
        <v>13</v>
      </c>
      <c r="B28" s="36"/>
      <c r="C28" s="36"/>
      <c r="D28" s="36"/>
      <c r="E28" s="36"/>
      <c r="F28" s="36"/>
      <c r="G28" s="36"/>
    </row>
    <row r="54" spans="7:7">
      <c r="G54" s="4"/>
    </row>
  </sheetData>
  <sheetProtection password="E357" sheet="1" objects="1" scenarios="1"/>
  <mergeCells count="11">
    <mergeCell ref="A27:G27"/>
    <mergeCell ref="A28:G28"/>
    <mergeCell ref="A18:G18"/>
    <mergeCell ref="A2:G2"/>
    <mergeCell ref="A3:G3"/>
    <mergeCell ref="A7:G7"/>
    <mergeCell ref="B19:C19"/>
    <mergeCell ref="A16:E16"/>
    <mergeCell ref="A15:E15"/>
    <mergeCell ref="A8:E8"/>
    <mergeCell ref="A14:E14"/>
  </mergeCells>
  <pageMargins left="0.98425196850393704" right="0.98425196850393704" top="0.78740157480314965" bottom="0.78740157480314965" header="0.31496062992125984" footer="0.31496062992125984"/>
  <pageSetup paperSize="9" orientation="portrait" r:id="rId1"/>
  <headerFooter>
    <oddFooter>&amp;C&amp;8Página &amp;P de &amp;N&amp;R&amp;8Vigência: 01/05/2023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CONTRIB. PREVIDENCIÁRIA 2025</vt:lpstr>
      <vt:lpstr>'CONTRIB. PREVIDENCIÁRIA 2025'!Area_de_impressao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Peneluca</dc:creator>
  <cp:lastModifiedBy>Braga &amp; Peneluca</cp:lastModifiedBy>
  <cp:lastPrinted>2023-05-09T23:01:53Z</cp:lastPrinted>
  <dcterms:created xsi:type="dcterms:W3CDTF">2019-12-03T16:48:17Z</dcterms:created>
  <dcterms:modified xsi:type="dcterms:W3CDTF">2025-01-13T14:09:22Z</dcterms:modified>
</cp:coreProperties>
</file>